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accessingenuityllc-my.sharepoint.com/personal/rachelr_accessingenuity_com/Documents/Current Files/0 HOLD KP Mary Excel File - RACHEL - HOLD/10.19 From Chris/"/>
    </mc:Choice>
  </mc:AlternateContent>
  <xr:revisionPtr revIDLastSave="0" documentId="8_{BDD154C4-FE47-49ED-AE9E-DF1F811C7162}" xr6:coauthVersionLast="47" xr6:coauthVersionMax="47" xr10:uidLastSave="{00000000-0000-0000-0000-000000000000}"/>
  <bookViews>
    <workbookView xWindow="-120" yWindow="-120" windowWidth="29040" windowHeight="15720" tabRatio="339" xr2:uid="{3EEFD495-7641-453C-A7A1-476715CD6ADC}"/>
  </bookViews>
  <sheets>
    <sheet name="Instructions" sheetId="4" r:id="rId1"/>
    <sheet name="Side by Side Comparison" sheetId="2" r:id="rId2"/>
    <sheet name="Plan Data" sheetId="1" state="hidden" r:id="rId3"/>
    <sheet name="Postpartum Notes" sheetId="5" state="hidden" r:id="rId4"/>
    <sheet name="LUT" sheetId="3" state="hidden" r:id="rId5"/>
  </sheets>
  <definedNames>
    <definedName name="_xlnm._FilterDatabase" localSheetId="4" hidden="1">LUT!$C$49:$G$94</definedName>
    <definedName name="erase_1">LUT!$E$8</definedName>
    <definedName name="GF_Plan_Nm">LUT!$J$9:$J$21</definedName>
    <definedName name="Offset_LU">LUT!$C$50:$E$94</definedName>
    <definedName name="Plan_Map">LUT!$G$4</definedName>
    <definedName name="Plan_Nm_20">LUT!$C$9:$C$19</definedName>
    <definedName name="Plan_Nm_21">LUT!$C$9:$C$22</definedName>
    <definedName name="Plan_Nm_23">LUT!$C$9:$C$23</definedName>
    <definedName name="Plan_Nm_24">LUT!$E$9:$E$24</definedName>
    <definedName name="_xlnm.Print_Area" localSheetId="1">'Side by Side Comparison'!$A$12:$G$51</definedName>
    <definedName name="_xlnm.Print_Titles" localSheetId="1">'Side by Side Comparison'!$A:$A</definedName>
    <definedName name="TitleRegion1..G49">'Side by Side Comparison'!$A$8:$A$10</definedName>
    <definedName name="VIEW_DIFF">'Side by Side Comparison'!$B$64</definedName>
    <definedName name="VIEW_LIST">'Side by Side Comparison'!$B$66:$B$68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H80" i="3"/>
  <c r="H78" i="3"/>
  <c r="H76" i="3"/>
  <c r="H74" i="3"/>
  <c r="H72" i="3"/>
  <c r="H70" i="3"/>
  <c r="H68" i="3"/>
  <c r="H66" i="3"/>
  <c r="H64" i="3"/>
  <c r="H62" i="3"/>
  <c r="H60" i="3"/>
  <c r="H58" i="3"/>
  <c r="H56" i="3"/>
  <c r="H54" i="3"/>
  <c r="H52" i="3"/>
  <c r="H50" i="3"/>
  <c r="C7" i="2"/>
  <c r="G4" i="3" l="1"/>
  <c r="F7" i="2"/>
  <c r="AT1" i="1" l="1"/>
  <c r="AQ1" i="1"/>
  <c r="AN1" i="1"/>
  <c r="AK1" i="1"/>
  <c r="AH1" i="1"/>
  <c r="AE1" i="1"/>
  <c r="AB1" i="1"/>
  <c r="Y1" i="1"/>
  <c r="V1" i="1"/>
  <c r="S1" i="1"/>
  <c r="P1" i="1"/>
  <c r="M1" i="1"/>
  <c r="J1" i="1"/>
  <c r="G1" i="1"/>
  <c r="D1" i="1"/>
  <c r="D7" i="2"/>
  <c r="D12" i="2" l="1"/>
  <c r="D44" i="2"/>
  <c r="CB40" i="1"/>
  <c r="CB39" i="1"/>
  <c r="CB38" i="1"/>
  <c r="CB37" i="1"/>
  <c r="CB36" i="1"/>
  <c r="CB35" i="1"/>
  <c r="CB34" i="1"/>
  <c r="CB33" i="1"/>
  <c r="CB32" i="1"/>
  <c r="CB31" i="1"/>
  <c r="CB30" i="1"/>
  <c r="CB29" i="1"/>
  <c r="CB28" i="1"/>
  <c r="CB27" i="1"/>
  <c r="CB26" i="1"/>
  <c r="CB25" i="1"/>
  <c r="CB24" i="1"/>
  <c r="CB23" i="1"/>
  <c r="CB22" i="1"/>
  <c r="CB21" i="1"/>
  <c r="CB20" i="1"/>
  <c r="CB19" i="1"/>
  <c r="CB18" i="1"/>
  <c r="CB17" i="1"/>
  <c r="CB16" i="1"/>
  <c r="CB15" i="1"/>
  <c r="CB14" i="1"/>
  <c r="CB13" i="1"/>
  <c r="CB12" i="1"/>
  <c r="CB11" i="1"/>
  <c r="CB10" i="1"/>
  <c r="CB9" i="1"/>
  <c r="CB8" i="1"/>
  <c r="CB7" i="1"/>
  <c r="CB6" i="1"/>
  <c r="CB5" i="1"/>
  <c r="CB4" i="1"/>
  <c r="CA40" i="1"/>
  <c r="CA39" i="1"/>
  <c r="CA38" i="1"/>
  <c r="CA37" i="1"/>
  <c r="CA36" i="1"/>
  <c r="CA35" i="1"/>
  <c r="CA34" i="1"/>
  <c r="CA33" i="1"/>
  <c r="CA32" i="1"/>
  <c r="CA31" i="1"/>
  <c r="CA30" i="1"/>
  <c r="CA29" i="1"/>
  <c r="CA28" i="1"/>
  <c r="CA27" i="1"/>
  <c r="CA26" i="1"/>
  <c r="CA25" i="1"/>
  <c r="CA24" i="1"/>
  <c r="CA23" i="1"/>
  <c r="CA22" i="1"/>
  <c r="CA21" i="1"/>
  <c r="CA20" i="1"/>
  <c r="CA19" i="1"/>
  <c r="CA18" i="1"/>
  <c r="CA17" i="1"/>
  <c r="CA16" i="1"/>
  <c r="CA15" i="1"/>
  <c r="CA14" i="1"/>
  <c r="CA13" i="1"/>
  <c r="CA12" i="1"/>
  <c r="CA11" i="1"/>
  <c r="CA10" i="1"/>
  <c r="CA9" i="1"/>
  <c r="CA8" i="1"/>
  <c r="CA7" i="1"/>
  <c r="CA6" i="1"/>
  <c r="CA5" i="1"/>
  <c r="CA4" i="1"/>
  <c r="BZ40" i="1"/>
  <c r="BZ39" i="1"/>
  <c r="BZ38" i="1"/>
  <c r="BZ37" i="1"/>
  <c r="BZ36" i="1"/>
  <c r="BZ35" i="1"/>
  <c r="BZ34" i="1"/>
  <c r="BZ33" i="1"/>
  <c r="BZ32" i="1"/>
  <c r="BZ31" i="1"/>
  <c r="BZ30" i="1"/>
  <c r="BZ29" i="1"/>
  <c r="BZ28" i="1"/>
  <c r="BZ27" i="1"/>
  <c r="BZ26" i="1"/>
  <c r="BZ25" i="1"/>
  <c r="BZ24" i="1"/>
  <c r="BZ23" i="1"/>
  <c r="BZ22" i="1"/>
  <c r="BZ21" i="1"/>
  <c r="BZ20" i="1"/>
  <c r="BZ19" i="1"/>
  <c r="BZ18" i="1"/>
  <c r="BZ17" i="1"/>
  <c r="BZ16" i="1"/>
  <c r="BZ15" i="1"/>
  <c r="BZ14" i="1"/>
  <c r="BZ13" i="1"/>
  <c r="BZ12" i="1"/>
  <c r="BZ11" i="1"/>
  <c r="BZ10" i="1"/>
  <c r="BZ9" i="1"/>
  <c r="BZ8" i="1"/>
  <c r="BZ7" i="1"/>
  <c r="BZ6" i="1"/>
  <c r="BZ5" i="1"/>
  <c r="BZ4" i="1"/>
  <c r="BY40" i="1"/>
  <c r="BY39" i="1"/>
  <c r="BY38"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 i="1"/>
  <c r="BX40" i="1"/>
  <c r="BX39" i="1"/>
  <c r="BX38" i="1"/>
  <c r="BX37" i="1"/>
  <c r="BX36" i="1"/>
  <c r="BX35" i="1"/>
  <c r="BX34" i="1"/>
  <c r="BX33" i="1"/>
  <c r="BX32" i="1"/>
  <c r="BX31" i="1"/>
  <c r="BX30" i="1"/>
  <c r="BX29" i="1"/>
  <c r="BX28" i="1"/>
  <c r="BX27" i="1"/>
  <c r="BX26" i="1"/>
  <c r="BX25" i="1"/>
  <c r="BX24" i="1"/>
  <c r="BX23" i="1"/>
  <c r="BX22" i="1"/>
  <c r="BX21" i="1"/>
  <c r="BX20" i="1"/>
  <c r="BX19" i="1"/>
  <c r="BX18" i="1"/>
  <c r="BX17" i="1"/>
  <c r="BX16" i="1"/>
  <c r="BX15" i="1"/>
  <c r="BX14" i="1"/>
  <c r="BX13" i="1"/>
  <c r="BX12" i="1"/>
  <c r="BX11" i="1"/>
  <c r="BX10" i="1"/>
  <c r="BX9" i="1"/>
  <c r="BX8" i="1"/>
  <c r="BX7" i="1"/>
  <c r="BX6" i="1"/>
  <c r="BX5" i="1"/>
  <c r="BX4" i="1"/>
  <c r="BW40" i="1"/>
  <c r="BW39" i="1"/>
  <c r="BW38" i="1"/>
  <c r="BW37" i="1"/>
  <c r="BW36" i="1"/>
  <c r="BW35" i="1"/>
  <c r="BW34" i="1"/>
  <c r="BW33" i="1"/>
  <c r="BW32" i="1"/>
  <c r="BW31" i="1"/>
  <c r="BW30" i="1"/>
  <c r="BW29" i="1"/>
  <c r="BW28" i="1"/>
  <c r="BW27" i="1"/>
  <c r="BW26" i="1"/>
  <c r="BW25" i="1"/>
  <c r="BW24" i="1"/>
  <c r="BW23" i="1"/>
  <c r="BW22" i="1"/>
  <c r="BW21" i="1"/>
  <c r="BW20" i="1"/>
  <c r="BW19" i="1"/>
  <c r="BW18" i="1"/>
  <c r="BW17" i="1"/>
  <c r="BW16" i="1"/>
  <c r="BW15" i="1"/>
  <c r="BW14" i="1"/>
  <c r="BW13" i="1"/>
  <c r="BW12" i="1"/>
  <c r="BW11" i="1"/>
  <c r="BW10" i="1"/>
  <c r="BW9" i="1"/>
  <c r="BW8" i="1"/>
  <c r="BW7" i="1"/>
  <c r="BW6" i="1"/>
  <c r="BW5" i="1"/>
  <c r="BW4" i="1"/>
  <c r="BV40" i="1"/>
  <c r="BV39" i="1"/>
  <c r="BV38" i="1"/>
  <c r="BV37" i="1"/>
  <c r="BV36" i="1"/>
  <c r="BV35" i="1"/>
  <c r="BV34" i="1"/>
  <c r="BV33" i="1"/>
  <c r="BV32" i="1"/>
  <c r="BV31" i="1"/>
  <c r="BV30" i="1"/>
  <c r="BV29" i="1"/>
  <c r="BV28" i="1"/>
  <c r="BV27" i="1"/>
  <c r="BV26" i="1"/>
  <c r="BV25" i="1"/>
  <c r="BV24" i="1"/>
  <c r="BV23" i="1"/>
  <c r="BV22" i="1"/>
  <c r="BV21" i="1"/>
  <c r="BV20" i="1"/>
  <c r="BV19" i="1"/>
  <c r="BV18" i="1"/>
  <c r="BV17" i="1"/>
  <c r="BV16" i="1"/>
  <c r="BV15" i="1"/>
  <c r="BV14" i="1"/>
  <c r="BV13" i="1"/>
  <c r="BV12" i="1"/>
  <c r="BV11" i="1"/>
  <c r="BV10" i="1"/>
  <c r="BV9" i="1"/>
  <c r="BV8" i="1"/>
  <c r="BV7" i="1"/>
  <c r="BV6" i="1"/>
  <c r="BV5" i="1"/>
  <c r="BV4" i="1"/>
  <c r="BU40" i="1"/>
  <c r="BU39" i="1"/>
  <c r="BU38" i="1"/>
  <c r="BU37" i="1"/>
  <c r="BU36" i="1"/>
  <c r="BU35" i="1"/>
  <c r="BU34" i="1"/>
  <c r="BU33" i="1"/>
  <c r="BU32" i="1"/>
  <c r="BU31" i="1"/>
  <c r="BU30" i="1"/>
  <c r="BU29" i="1"/>
  <c r="BU28" i="1"/>
  <c r="BU27" i="1"/>
  <c r="BU26" i="1"/>
  <c r="BU25" i="1"/>
  <c r="BU24" i="1"/>
  <c r="BU23" i="1"/>
  <c r="BU22" i="1"/>
  <c r="BU21" i="1"/>
  <c r="BU20" i="1"/>
  <c r="BU19" i="1"/>
  <c r="BU18" i="1"/>
  <c r="BU17" i="1"/>
  <c r="BU16" i="1"/>
  <c r="BU15" i="1"/>
  <c r="BU14" i="1"/>
  <c r="BU13" i="1"/>
  <c r="BU12" i="1"/>
  <c r="BU11" i="1"/>
  <c r="BU10" i="1"/>
  <c r="BU9" i="1"/>
  <c r="BU8" i="1"/>
  <c r="BU7" i="1"/>
  <c r="BU6" i="1"/>
  <c r="BU5" i="1"/>
  <c r="BU4" i="1"/>
  <c r="BT40" i="1"/>
  <c r="BT39" i="1"/>
  <c r="BT38" i="1"/>
  <c r="BT37" i="1"/>
  <c r="BT36" i="1"/>
  <c r="BT35" i="1"/>
  <c r="BT34" i="1"/>
  <c r="BT33" i="1"/>
  <c r="BT32" i="1"/>
  <c r="BT31" i="1"/>
  <c r="BT30" i="1"/>
  <c r="BT29" i="1"/>
  <c r="BT28" i="1"/>
  <c r="BT27" i="1"/>
  <c r="BT26" i="1"/>
  <c r="BT25" i="1"/>
  <c r="BT24" i="1"/>
  <c r="BT23" i="1"/>
  <c r="BT22" i="1"/>
  <c r="BT21" i="1"/>
  <c r="BT20" i="1"/>
  <c r="BT19" i="1"/>
  <c r="BT18" i="1"/>
  <c r="BT17" i="1"/>
  <c r="BT16" i="1"/>
  <c r="BT15" i="1"/>
  <c r="BT14" i="1"/>
  <c r="BT13" i="1"/>
  <c r="BT12" i="1"/>
  <c r="BT11" i="1"/>
  <c r="BT10" i="1"/>
  <c r="BT9" i="1"/>
  <c r="BT8" i="1"/>
  <c r="BT7" i="1"/>
  <c r="BT6" i="1"/>
  <c r="BT5" i="1"/>
  <c r="BT4" i="1"/>
  <c r="BS40" i="1"/>
  <c r="BS39" i="1"/>
  <c r="BS38" i="1"/>
  <c r="BS37" i="1"/>
  <c r="BS36" i="1"/>
  <c r="BS35" i="1"/>
  <c r="BS34" i="1"/>
  <c r="BS33" i="1"/>
  <c r="BS32" i="1"/>
  <c r="BS31" i="1"/>
  <c r="BS30" i="1"/>
  <c r="BS29" i="1"/>
  <c r="BS28" i="1"/>
  <c r="BS27" i="1"/>
  <c r="BS26" i="1"/>
  <c r="BS25" i="1"/>
  <c r="BS24" i="1"/>
  <c r="BS23" i="1"/>
  <c r="BS22" i="1"/>
  <c r="BS21" i="1"/>
  <c r="BS20" i="1"/>
  <c r="BS19" i="1"/>
  <c r="BS18" i="1"/>
  <c r="BS17" i="1"/>
  <c r="BS16" i="1"/>
  <c r="BS15" i="1"/>
  <c r="BS14" i="1"/>
  <c r="BS13" i="1"/>
  <c r="BS12" i="1"/>
  <c r="BS11" i="1"/>
  <c r="BS10" i="1"/>
  <c r="BS9" i="1"/>
  <c r="BS8" i="1"/>
  <c r="BS7" i="1"/>
  <c r="BS6" i="1"/>
  <c r="BS5" i="1"/>
  <c r="BS4" i="1"/>
  <c r="BR40" i="1"/>
  <c r="BR39" i="1"/>
  <c r="BR38" i="1"/>
  <c r="BR37" i="1"/>
  <c r="BR36" i="1"/>
  <c r="BR35" i="1"/>
  <c r="BR34" i="1"/>
  <c r="BR33" i="1"/>
  <c r="BR32" i="1"/>
  <c r="BR31" i="1"/>
  <c r="BR30" i="1"/>
  <c r="BR29" i="1"/>
  <c r="BR28" i="1"/>
  <c r="BR27" i="1"/>
  <c r="BR26" i="1"/>
  <c r="BR25" i="1"/>
  <c r="BR24" i="1"/>
  <c r="BR23" i="1"/>
  <c r="BR22" i="1"/>
  <c r="BR21" i="1"/>
  <c r="BR20" i="1"/>
  <c r="BR19" i="1"/>
  <c r="BR18" i="1"/>
  <c r="BR17" i="1"/>
  <c r="BR16" i="1"/>
  <c r="BR15" i="1"/>
  <c r="BR14" i="1"/>
  <c r="BR13" i="1"/>
  <c r="BR12" i="1"/>
  <c r="BR11" i="1"/>
  <c r="BR10" i="1"/>
  <c r="BR9" i="1"/>
  <c r="BR8" i="1"/>
  <c r="BR7" i="1"/>
  <c r="BR6" i="1"/>
  <c r="BR5" i="1"/>
  <c r="BR4" i="1"/>
  <c r="BQ40" i="1"/>
  <c r="BQ39" i="1"/>
  <c r="BQ38" i="1"/>
  <c r="BQ37" i="1"/>
  <c r="BQ36" i="1"/>
  <c r="BQ35" i="1"/>
  <c r="BQ34" i="1"/>
  <c r="BQ33" i="1"/>
  <c r="BQ32" i="1"/>
  <c r="BQ31" i="1"/>
  <c r="BQ30" i="1"/>
  <c r="BQ29" i="1"/>
  <c r="BQ28" i="1"/>
  <c r="BQ27" i="1"/>
  <c r="BQ26" i="1"/>
  <c r="BQ25" i="1"/>
  <c r="BQ24" i="1"/>
  <c r="BQ23" i="1"/>
  <c r="BQ22" i="1"/>
  <c r="BQ21" i="1"/>
  <c r="BQ20" i="1"/>
  <c r="BQ19" i="1"/>
  <c r="BQ18" i="1"/>
  <c r="BQ17" i="1"/>
  <c r="BQ16" i="1"/>
  <c r="BQ15" i="1"/>
  <c r="BQ14" i="1"/>
  <c r="BQ13" i="1"/>
  <c r="BQ12" i="1"/>
  <c r="BQ11" i="1"/>
  <c r="BQ10" i="1"/>
  <c r="BQ9" i="1"/>
  <c r="BQ8" i="1"/>
  <c r="BQ7" i="1"/>
  <c r="BQ6" i="1"/>
  <c r="BQ5" i="1"/>
  <c r="BQ4" i="1"/>
  <c r="BP40" i="1"/>
  <c r="BP39" i="1"/>
  <c r="BP38" i="1"/>
  <c r="BP37" i="1"/>
  <c r="BP36" i="1"/>
  <c r="BP35" i="1"/>
  <c r="BP34" i="1"/>
  <c r="BP33" i="1"/>
  <c r="BP32" i="1"/>
  <c r="BP31" i="1"/>
  <c r="BP30" i="1"/>
  <c r="BP29" i="1"/>
  <c r="BP28" i="1"/>
  <c r="BP27" i="1"/>
  <c r="BP26" i="1"/>
  <c r="BP25" i="1"/>
  <c r="BP24" i="1"/>
  <c r="BP23" i="1"/>
  <c r="BP22" i="1"/>
  <c r="BP21" i="1"/>
  <c r="BP20" i="1"/>
  <c r="BP19" i="1"/>
  <c r="BP18" i="1"/>
  <c r="BP17" i="1"/>
  <c r="BP16" i="1"/>
  <c r="BP15" i="1"/>
  <c r="BP14" i="1"/>
  <c r="BP13" i="1"/>
  <c r="BP12" i="1"/>
  <c r="BP11" i="1"/>
  <c r="BP10" i="1"/>
  <c r="BP9" i="1"/>
  <c r="BP8" i="1"/>
  <c r="BP7" i="1"/>
  <c r="BP6" i="1"/>
  <c r="BP5" i="1"/>
  <c r="BP4" i="1"/>
  <c r="BO40" i="1"/>
  <c r="BO39" i="1"/>
  <c r="BO38" i="1"/>
  <c r="BO37" i="1"/>
  <c r="BO36" i="1"/>
  <c r="BO35" i="1"/>
  <c r="BO34" i="1"/>
  <c r="BO33" i="1"/>
  <c r="BO32" i="1"/>
  <c r="BO31" i="1"/>
  <c r="BO30" i="1"/>
  <c r="BO29" i="1"/>
  <c r="BO28" i="1"/>
  <c r="BO27" i="1"/>
  <c r="BO26" i="1"/>
  <c r="BO25" i="1"/>
  <c r="BO24" i="1"/>
  <c r="BO23" i="1"/>
  <c r="BO22" i="1"/>
  <c r="BO21" i="1"/>
  <c r="BO20" i="1"/>
  <c r="BO19" i="1"/>
  <c r="BO18" i="1"/>
  <c r="BO17" i="1"/>
  <c r="BO16" i="1"/>
  <c r="BO15" i="1"/>
  <c r="BO14" i="1"/>
  <c r="BO13" i="1"/>
  <c r="BO12" i="1"/>
  <c r="BO11" i="1"/>
  <c r="BO10" i="1"/>
  <c r="BO9" i="1"/>
  <c r="BO8" i="1"/>
  <c r="BO7" i="1"/>
  <c r="BO6" i="1"/>
  <c r="BO5" i="1"/>
  <c r="BO4" i="1"/>
  <c r="BN5" i="1"/>
  <c r="BN6" i="1"/>
  <c r="BN7" i="1"/>
  <c r="BN8" i="1"/>
  <c r="BN9" i="1"/>
  <c r="BN10" i="1"/>
  <c r="BN11"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 i="1"/>
  <c r="C6" i="2"/>
  <c r="B61" i="2" l="1"/>
  <c r="B64" i="2" s="1"/>
  <c r="B6" i="2" l="1"/>
  <c r="C41" i="2"/>
  <c r="F6" i="2"/>
  <c r="E6" i="2"/>
  <c r="D6" i="2"/>
  <c r="G6" i="2"/>
  <c r="B7" i="2"/>
  <c r="E7" i="2"/>
  <c r="E41" i="2" s="1"/>
  <c r="F41" i="2"/>
  <c r="G7" i="2"/>
  <c r="G41" i="2" s="1"/>
  <c r="D41" i="2"/>
  <c r="B12" i="2" l="1"/>
  <c r="B46" i="2"/>
  <c r="B13" i="2"/>
  <c r="B41" i="2"/>
  <c r="C11" i="2"/>
  <c r="F11" i="2"/>
  <c r="D11" i="2"/>
  <c r="E11" i="2"/>
  <c r="G11" i="2"/>
  <c r="D16" i="2"/>
  <c r="D13" i="2"/>
  <c r="B16" i="2"/>
  <c r="B17" i="2"/>
  <c r="B14" i="2"/>
  <c r="B15" i="2"/>
  <c r="C15" i="2"/>
  <c r="C19" i="2"/>
  <c r="C23" i="2"/>
  <c r="C27" i="2"/>
  <c r="C31" i="2"/>
  <c r="C35" i="2"/>
  <c r="C39" i="2"/>
  <c r="C44" i="2"/>
  <c r="C48" i="2"/>
  <c r="C49" i="2"/>
  <c r="C17" i="2"/>
  <c r="C21" i="2"/>
  <c r="C29" i="2"/>
  <c r="C37" i="2"/>
  <c r="C46" i="2"/>
  <c r="C14" i="2"/>
  <c r="C22" i="2"/>
  <c r="C30" i="2"/>
  <c r="C38" i="2"/>
  <c r="C47" i="2"/>
  <c r="C16" i="2"/>
  <c r="C20" i="2"/>
  <c r="C24" i="2"/>
  <c r="C28" i="2"/>
  <c r="C32" i="2"/>
  <c r="C36" i="2"/>
  <c r="C40" i="2"/>
  <c r="C45" i="2"/>
  <c r="C13" i="2"/>
  <c r="C25" i="2"/>
  <c r="C33" i="2"/>
  <c r="C42" i="2"/>
  <c r="C18" i="2"/>
  <c r="C26" i="2"/>
  <c r="C34" i="2"/>
  <c r="C43" i="2"/>
  <c r="E47" i="2"/>
  <c r="E49" i="2"/>
  <c r="D46" i="2"/>
  <c r="D49" i="2"/>
  <c r="B48" i="2"/>
  <c r="B49" i="2"/>
  <c r="G48" i="2"/>
  <c r="G49" i="2"/>
  <c r="F48" i="2"/>
  <c r="F49" i="2"/>
  <c r="D15" i="2"/>
  <c r="D48" i="2"/>
  <c r="B33" i="2"/>
  <c r="B24" i="2"/>
  <c r="B39" i="2"/>
  <c r="B25" i="2"/>
  <c r="B43" i="2"/>
  <c r="B23" i="2"/>
  <c r="B40" i="2"/>
  <c r="B34" i="2"/>
  <c r="B28" i="2"/>
  <c r="B18" i="2"/>
  <c r="D30" i="2"/>
  <c r="F22" i="2"/>
  <c r="D21" i="2"/>
  <c r="B19" i="2"/>
  <c r="B47" i="2"/>
  <c r="B35" i="2"/>
  <c r="B37" i="2"/>
  <c r="B45" i="2"/>
  <c r="B20" i="2"/>
  <c r="B26" i="2"/>
  <c r="D47" i="2"/>
  <c r="D42" i="2"/>
  <c r="B31" i="2"/>
  <c r="B42" i="2"/>
  <c r="B21" i="2"/>
  <c r="B36" i="2"/>
  <c r="B30" i="2"/>
  <c r="D35" i="2"/>
  <c r="D18" i="2"/>
  <c r="D25" i="2"/>
  <c r="D27" i="2"/>
  <c r="D22" i="2"/>
  <c r="D28" i="2"/>
  <c r="D31" i="2"/>
  <c r="D38" i="2"/>
  <c r="D29" i="2"/>
  <c r="D20" i="2"/>
  <c r="D40" i="2"/>
  <c r="F15" i="2"/>
  <c r="F46" i="2"/>
  <c r="F47" i="2"/>
  <c r="D19" i="2"/>
  <c r="D34" i="2"/>
  <c r="D14" i="2"/>
  <c r="D36" i="2"/>
  <c r="D33" i="2"/>
  <c r="D32" i="2"/>
  <c r="F13" i="2"/>
  <c r="F33" i="2"/>
  <c r="F45" i="2"/>
  <c r="B44" i="2"/>
  <c r="B27" i="2"/>
  <c r="B29" i="2"/>
  <c r="B32" i="2"/>
  <c r="B38" i="2"/>
  <c r="B22" i="2"/>
  <c r="D39" i="2"/>
  <c r="D23" i="2"/>
  <c r="D43" i="2"/>
  <c r="D26" i="2"/>
  <c r="D37" i="2"/>
  <c r="D45" i="2"/>
  <c r="D17" i="2"/>
  <c r="D24" i="2"/>
  <c r="F29" i="2"/>
  <c r="F40" i="2"/>
  <c r="E40" i="2"/>
  <c r="F25" i="2"/>
  <c r="F12" i="2"/>
  <c r="E15" i="2"/>
  <c r="F26" i="2"/>
  <c r="F14" i="2"/>
  <c r="E34" i="2"/>
  <c r="F39" i="2"/>
  <c r="F17" i="2"/>
  <c r="F36" i="2"/>
  <c r="F24" i="2"/>
  <c r="E18" i="2"/>
  <c r="E24" i="2"/>
  <c r="E37" i="2"/>
  <c r="E48" i="2"/>
  <c r="E21" i="2"/>
  <c r="E31" i="2"/>
  <c r="F37" i="2"/>
  <c r="F23" i="2"/>
  <c r="G14" i="2"/>
  <c r="F43" i="2"/>
  <c r="F16" i="2"/>
  <c r="E30" i="2"/>
  <c r="E14" i="2"/>
  <c r="E33" i="2"/>
  <c r="E17" i="2"/>
  <c r="E36" i="2"/>
  <c r="E20" i="2"/>
  <c r="E44" i="2"/>
  <c r="E27" i="2"/>
  <c r="G31" i="2"/>
  <c r="E43" i="2"/>
  <c r="E26" i="2"/>
  <c r="E46" i="2"/>
  <c r="E29" i="2"/>
  <c r="E13" i="2"/>
  <c r="E32" i="2"/>
  <c r="E16" i="2"/>
  <c r="E39" i="2"/>
  <c r="E23" i="2"/>
  <c r="E38" i="2"/>
  <c r="E22" i="2"/>
  <c r="E42" i="2"/>
  <c r="E25" i="2"/>
  <c r="E45" i="2"/>
  <c r="E28" i="2"/>
  <c r="E12" i="2"/>
  <c r="E35" i="2"/>
  <c r="E19" i="2"/>
  <c r="F42" i="2"/>
  <c r="F31" i="2"/>
  <c r="F21" i="2"/>
  <c r="G40" i="2"/>
  <c r="F20" i="2"/>
  <c r="F18" i="2"/>
  <c r="F38" i="2"/>
  <c r="G15" i="2"/>
  <c r="G47" i="2"/>
  <c r="G23" i="2"/>
  <c r="G24" i="2"/>
  <c r="G39" i="2"/>
  <c r="G30" i="2"/>
  <c r="G29" i="2"/>
  <c r="G21" i="2"/>
  <c r="G13" i="2"/>
  <c r="G44" i="2"/>
  <c r="G27" i="2"/>
  <c r="G38" i="2"/>
  <c r="G46" i="2"/>
  <c r="G37" i="2"/>
  <c r="G36" i="2"/>
  <c r="G20" i="2"/>
  <c r="G43" i="2"/>
  <c r="G26" i="2"/>
  <c r="G35" i="2"/>
  <c r="G19" i="2"/>
  <c r="G32" i="2"/>
  <c r="G16" i="2"/>
  <c r="G22" i="2"/>
  <c r="C12" i="2"/>
  <c r="G42" i="2"/>
  <c r="G33" i="2"/>
  <c r="G25" i="2"/>
  <c r="G17" i="2"/>
  <c r="F44" i="2"/>
  <c r="F35" i="2"/>
  <c r="F27" i="2"/>
  <c r="F19" i="2"/>
  <c r="G45" i="2"/>
  <c r="G28" i="2"/>
  <c r="G12" i="2"/>
  <c r="G34" i="2"/>
  <c r="G18" i="2"/>
  <c r="F28" i="2"/>
  <c r="F34" i="2"/>
  <c r="F32" i="2"/>
  <c r="F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E Curley</author>
  </authors>
  <commentList>
    <comment ref="E81" authorId="0" shapeId="0" xr:uid="{6D3BC934-DC44-462F-9FA0-08B9F84E5DF6}">
      <text>
        <r>
          <rPr>
            <b/>
            <sz val="9"/>
            <color indexed="81"/>
            <rFont val="Tahoma"/>
            <family val="2"/>
          </rPr>
          <t>Richard E Curley:</t>
        </r>
        <r>
          <rPr>
            <sz val="9"/>
            <color indexed="81"/>
            <rFont val="Tahoma"/>
            <family val="2"/>
          </rPr>
          <t xml:space="preserve">
Used the 2024 rate so the formula will work.   Will show as a 0% increase
</t>
        </r>
      </text>
    </comment>
  </commentList>
</comments>
</file>

<file path=xl/sharedStrings.xml><?xml version="1.0" encoding="utf-8"?>
<sst xmlns="http://schemas.openxmlformats.org/spreadsheetml/2006/main" count="2374" uniqueCount="658">
  <si>
    <t>INSTRUCTIONS FOR THE SIDE BY SIDE TAB</t>
  </si>
  <si>
    <t>Content</t>
  </si>
  <si>
    <t>• SELECTING COMPARISON PLAN</t>
  </si>
  <si>
    <t>• SELECTING PLAN 1 and Option for Default Mapping</t>
  </si>
  <si>
    <t>• SELECTING PLANS 2 TO 5 (as desired)</t>
  </si>
  <si>
    <t xml:space="preserve">• OPTIONAL:  Change show Benefit Differences Settings to see cells highlighted to compare differences. </t>
  </si>
  <si>
    <t>HINT</t>
  </si>
  <si>
    <t>If you want to compare a 2023 plan to the automatic renewal mapping plan for 2024, then select  "Map to 2024" for Plan 1 and the plan that appears in the list.</t>
  </si>
  <si>
    <r>
      <t xml:space="preserve">See </t>
    </r>
    <r>
      <rPr>
        <i/>
        <sz val="10"/>
        <color rgb="FF002060"/>
        <rFont val="Arial"/>
        <family val="2"/>
      </rPr>
      <t>'SELECTING PLAN 1 and Option for Default Mapping</t>
    </r>
    <r>
      <rPr>
        <sz val="10"/>
        <color rgb="FF002060"/>
        <rFont val="Arial"/>
        <family val="2"/>
      </rPr>
      <t>' below</t>
    </r>
  </si>
  <si>
    <t>There are are benefit changes from 2023 plans to 2024 plans for metal plans.  Two Grandfatherered plan have changes: the $0/$3,000 HSA  is now the $0/$3,200 HSA plan and the $30/$3,000 HSA is now the $30/$3,200 HSA plan.</t>
  </si>
  <si>
    <t>There is one new plan for 2024, the Platinum 250/30.</t>
  </si>
  <si>
    <t>SELECTING COMPARISON PLAN</t>
  </si>
  <si>
    <t>Step 1</t>
  </si>
  <si>
    <t>Select the year of your Comparison Plan from the available list</t>
  </si>
  <si>
    <t>Any time you change the year, you have to select the plan again in step 2.</t>
  </si>
  <si>
    <t>Note:</t>
  </si>
  <si>
    <t>Groups cannot add nor change grandfathered plans, so the Grandfathered feature only applies to existing groups per the grandfathered plans they have today</t>
  </si>
  <si>
    <t>Many metal plans have been updated with new deductibles which has caused their name to change.   As described above, if you select the 2023 plan as the comparison plan and then select the "Map to 2024" option in cell "C9" you will automatically be shown the correctly mapped plan name for 2024.</t>
  </si>
  <si>
    <t>Step 2</t>
  </si>
  <si>
    <t>Select the plan name of your Comparison Plan from the available list, which will be specific to the year</t>
  </si>
  <si>
    <t>SELECTING PLAN 1 and Option for Default Mapping</t>
  </si>
  <si>
    <t>Any time you change the year, or set to "Map to 2024", you have to select the plan again in step 2.</t>
  </si>
  <si>
    <t>Select the year (2023 or 2024) for Plan 1 from the available list</t>
  </si>
  <si>
    <t>-OR-</t>
  </si>
  <si>
    <t>Select the "Map to 2024" for Plan 1 from the available list</t>
  </si>
  <si>
    <t>Select the plan name for Plan 1 from the available list, which will be specific to the year</t>
  </si>
  <si>
    <t>Select mapped plan</t>
  </si>
  <si>
    <t>(If "Map to 2024" is selected for Plan 1 and the Comparison Plan is 2023, then only the default mapping plan is available)</t>
  </si>
  <si>
    <t>Metal plans are automatically mapped at renewal to the correspond plan for the next year</t>
  </si>
  <si>
    <t>Grandfathered plans are automatically renewed and mapping is a merely a suggestion as a replacement option</t>
  </si>
  <si>
    <t>Groups may choose to make different plan selections from our available portfolio</t>
  </si>
  <si>
    <t>SELECTING PLANS 2 TO 5 (as desired)</t>
  </si>
  <si>
    <t>Select the year (2023 or 2024) for Plan 2 from the available list</t>
  </si>
  <si>
    <t>Select the plan name for Plan 2 from the available list, which will be specific to the year</t>
  </si>
  <si>
    <t>OPTIONAL:  Change Show Benefit Differences Settings</t>
  </si>
  <si>
    <t>The Comparison Plan benefits are compared against Plans 1 through Plan 5 and differences are highlighted</t>
  </si>
  <si>
    <t>The setting below determines to what degree benefit differences are shown, if at all</t>
  </si>
  <si>
    <t>Select either ALL, KEY or NO to view the amount of highlighted differences you want displayed</t>
  </si>
  <si>
    <r>
      <t xml:space="preserve">Example of View </t>
    </r>
    <r>
      <rPr>
        <u/>
        <sz val="12"/>
        <color rgb="FF002060"/>
        <rFont val="Arial"/>
        <family val="2"/>
      </rPr>
      <t>ALL</t>
    </r>
    <r>
      <rPr>
        <sz val="12"/>
        <color rgb="FF002060"/>
        <rFont val="Arial"/>
        <family val="2"/>
      </rPr>
      <t xml:space="preserve"> Differences</t>
    </r>
  </si>
  <si>
    <r>
      <t xml:space="preserve">Example of View </t>
    </r>
    <r>
      <rPr>
        <u/>
        <sz val="12"/>
        <color rgb="FF002060"/>
        <rFont val="Arial"/>
        <family val="2"/>
      </rPr>
      <t>KEY</t>
    </r>
    <r>
      <rPr>
        <sz val="12"/>
        <color rgb="FF002060"/>
        <rFont val="Arial"/>
        <family val="2"/>
      </rPr>
      <t xml:space="preserve"> Differences</t>
    </r>
  </si>
  <si>
    <r>
      <t xml:space="preserve">Example of Show </t>
    </r>
    <r>
      <rPr>
        <u/>
        <sz val="12"/>
        <color rgb="FF002060"/>
        <rFont val="Arial"/>
        <family val="2"/>
      </rPr>
      <t>NO</t>
    </r>
    <r>
      <rPr>
        <sz val="12"/>
        <color rgb="FF002060"/>
        <rFont val="Arial"/>
        <family val="2"/>
      </rPr>
      <t xml:space="preserve"> Differences</t>
    </r>
  </si>
  <si>
    <r>
      <t xml:space="preserve">The benefits included under </t>
    </r>
    <r>
      <rPr>
        <u/>
        <sz val="12"/>
        <color rgb="FF002060"/>
        <rFont val="Arial"/>
        <family val="2"/>
      </rPr>
      <t>Key</t>
    </r>
    <r>
      <rPr>
        <sz val="12"/>
        <color rgb="FF002060"/>
        <rFont val="Arial"/>
        <family val="2"/>
      </rPr>
      <t xml:space="preserve"> Differences are:</t>
    </r>
  </si>
  <si>
    <t>PLAN DEDUCTIBLE</t>
  </si>
  <si>
    <t>OUT-OF-POCKET MAXIMUM</t>
  </si>
  <si>
    <t>• Primary care visits</t>
  </si>
  <si>
    <t>• Specialty office visits</t>
  </si>
  <si>
    <t>• Outpatient surgery</t>
  </si>
  <si>
    <t>• Emergency Department visits</t>
  </si>
  <si>
    <t>• Generic drugs</t>
  </si>
  <si>
    <t>• Brand-name drugs</t>
  </si>
  <si>
    <t>• Specialty drugs</t>
  </si>
  <si>
    <t>• HOSPITAL CARE</t>
  </si>
  <si>
    <t>• Certain durable medical equipment (DME)</t>
  </si>
  <si>
    <t>Years 2023 and 2024</t>
  </si>
  <si>
    <t>September 2023</t>
  </si>
  <si>
    <t>SMALL BUSINESS -- Side by Side Plan Comparison</t>
  </si>
  <si>
    <t>View Highlighted Cells Benefit Differences</t>
  </si>
  <si>
    <t>View ALL Differences</t>
  </si>
  <si>
    <r>
      <rPr>
        <b/>
        <sz val="11"/>
        <color rgb="FF000000"/>
        <rFont val="Calibri"/>
        <family val="2"/>
        <scheme val="minor"/>
      </rPr>
      <t>Blue highlighted benefits:</t>
    </r>
    <r>
      <rPr>
        <sz val="11"/>
        <color rgb="FF000000"/>
        <rFont val="Calibri"/>
        <family val="2"/>
        <scheme val="minor"/>
      </rPr>
      <t xml:space="preserve"> indicate differences between Comparison Plan and Plan 1</t>
    </r>
  </si>
  <si>
    <r>
      <rPr>
        <b/>
        <sz val="11"/>
        <color rgb="FF000000"/>
        <rFont val="Calibri"/>
        <family val="2"/>
        <scheme val="minor"/>
      </rPr>
      <t>Green highlighted benefits:</t>
    </r>
    <r>
      <rPr>
        <sz val="11"/>
        <color rgb="FF000000"/>
        <rFont val="Calibri"/>
        <family val="2"/>
        <scheme val="minor"/>
      </rPr>
      <t xml:space="preserve"> indicate differences between Comparison Plan and Plans 2 through 5</t>
    </r>
  </si>
  <si>
    <t>Rate</t>
  </si>
  <si>
    <t>Offset</t>
  </si>
  <si>
    <t>Comparison Plan*</t>
  </si>
  <si>
    <t>Plan 1</t>
  </si>
  <si>
    <t>Plan 2</t>
  </si>
  <si>
    <t>Plan 3</t>
  </si>
  <si>
    <t>Plan 4</t>
  </si>
  <si>
    <t>Plan 5</t>
  </si>
  <si>
    <t>Step 1: Select Year</t>
  </si>
  <si>
    <r>
      <rPr>
        <b/>
        <sz val="14"/>
        <color theme="0"/>
        <rFont val="Calibri"/>
        <family val="2"/>
        <scheme val="minor"/>
      </rPr>
      <t>Step 2: Select Plan</t>
    </r>
    <r>
      <rPr>
        <b/>
        <sz val="12"/>
        <color theme="0"/>
        <rFont val="Calibri"/>
        <family val="2"/>
        <scheme val="minor"/>
      </rPr>
      <t xml:space="preserve">
</t>
    </r>
    <r>
      <rPr>
        <b/>
        <sz val="8"/>
        <color theme="0"/>
        <rFont val="Calibri"/>
        <family val="2"/>
        <scheme val="minor"/>
      </rPr>
      <t>(Reselect each time you change the year in Step 1)</t>
    </r>
  </si>
  <si>
    <t>Bronze 60
HDHP HMO 7050/0%*
+ Child Dental</t>
  </si>
  <si>
    <t>Bronze 60
HDHP HMO 7000/0%*
+ Child Dental</t>
  </si>
  <si>
    <t>Gold 80
HMO 1000/40*
+ Child Dental Alt</t>
  </si>
  <si>
    <t>Gold 80
HMO 0/30*
+ Child Dental Alt</t>
  </si>
  <si>
    <t>Platinum 90
HMO 0/20*
+ Child Dental</t>
  </si>
  <si>
    <t>Gold 80
HMO 250/35*
+ Child Dental</t>
  </si>
  <si>
    <t>RATE COMPARE PERCENT**</t>
  </si>
  <si>
    <t>FEATURES</t>
  </si>
  <si>
    <r>
      <rPr>
        <b/>
        <sz val="8"/>
        <color rgb="FF231F20"/>
        <rFont val="Calibri"/>
        <family val="2"/>
      </rPr>
      <t xml:space="preserve">PLAN DEDUCTIBLE
</t>
    </r>
    <r>
      <rPr>
        <sz val="8"/>
        <color rgb="FF231F20"/>
        <rFont val="Calibri"/>
        <family val="2"/>
      </rPr>
      <t>Individual/Family</t>
    </r>
  </si>
  <si>
    <r>
      <rPr>
        <b/>
        <sz val="8"/>
        <color rgb="FF231F20"/>
        <rFont val="Calibri"/>
        <family val="2"/>
      </rPr>
      <t xml:space="preserve">OUT-OF-POCKET MAXIMUM
</t>
    </r>
    <r>
      <rPr>
        <sz val="8"/>
        <color rgb="FF231F20"/>
        <rFont val="Calibri"/>
        <family val="2"/>
      </rPr>
      <t>Individual/Family</t>
    </r>
  </si>
  <si>
    <r>
      <rPr>
        <b/>
        <sz val="8"/>
        <color rgb="FF231F20"/>
        <rFont val="Calibri"/>
        <family val="2"/>
      </rPr>
      <t xml:space="preserve">IN THE MEDICAL OFFICE
</t>
    </r>
    <r>
      <rPr>
        <sz val="8"/>
        <color rgb="FF231F20"/>
        <rFont val="Calibri"/>
        <family val="2"/>
      </rPr>
      <t>Primary care visits</t>
    </r>
  </si>
  <si>
    <r>
      <rPr>
        <sz val="8"/>
        <color rgb="FF231F20"/>
        <rFont val="Calibri"/>
        <family val="2"/>
      </rPr>
      <t>Urgent care visits</t>
    </r>
  </si>
  <si>
    <r>
      <rPr>
        <sz val="8"/>
        <color rgb="FF231F20"/>
        <rFont val="Calibri"/>
        <family val="2"/>
      </rPr>
      <t>Specialty office visits</t>
    </r>
  </si>
  <si>
    <r>
      <rPr>
        <sz val="8"/>
        <color rgb="FF231F20"/>
        <rFont val="Calibri"/>
        <family val="2"/>
      </rPr>
      <t>Preventive exams, vaccines (immunizations)</t>
    </r>
  </si>
  <si>
    <r>
      <rPr>
        <sz val="8"/>
        <color rgb="FF231F20"/>
        <rFont val="Calibri"/>
        <family val="2"/>
      </rPr>
      <t>Prenatal care</t>
    </r>
  </si>
  <si>
    <r>
      <rPr>
        <sz val="8"/>
        <color rgb="FF231F20"/>
        <rFont val="Calibri"/>
        <family val="2"/>
      </rPr>
      <t>Postpartum care</t>
    </r>
  </si>
  <si>
    <r>
      <rPr>
        <sz val="8"/>
        <color rgb="FF231F20"/>
        <rFont val="Calibri"/>
        <family val="2"/>
      </rPr>
      <t>Well-child preventive care visits</t>
    </r>
  </si>
  <si>
    <r>
      <rPr>
        <sz val="8"/>
        <color rgb="FF231F20"/>
        <rFont val="Calibri"/>
        <family val="2"/>
      </rPr>
      <t>Allergy injections</t>
    </r>
  </si>
  <si>
    <t>Fertility services</t>
  </si>
  <si>
    <r>
      <rPr>
        <sz val="8"/>
        <color rgb="FF231F20"/>
        <rFont val="Calibri"/>
        <family val="2"/>
      </rPr>
      <t>Physical, occupational, and speech therapy</t>
    </r>
  </si>
  <si>
    <r>
      <rPr>
        <sz val="8"/>
        <color rgb="FF231F20"/>
        <rFont val="Calibri"/>
        <family val="2"/>
      </rPr>
      <t>Most laboratory tests</t>
    </r>
  </si>
  <si>
    <r>
      <rPr>
        <sz val="8"/>
        <color rgb="FF231F20"/>
        <rFont val="Calibri"/>
        <family val="2"/>
      </rPr>
      <t>Most X-rays and diagnostic testing</t>
    </r>
  </si>
  <si>
    <r>
      <rPr>
        <sz val="8"/>
        <color rgb="FF231F20"/>
        <rFont val="Calibri"/>
        <family val="2"/>
      </rPr>
      <t>Most MRI/CT/PET scans</t>
    </r>
  </si>
  <si>
    <r>
      <rPr>
        <sz val="8"/>
        <color rgb="FF231F20"/>
        <rFont val="Calibri"/>
        <family val="2"/>
      </rPr>
      <t>Outpatient surgery (per procedure)</t>
    </r>
  </si>
  <si>
    <r>
      <rPr>
        <b/>
        <sz val="8"/>
        <color rgb="FF231F20"/>
        <rFont val="Calibri"/>
        <family val="2"/>
      </rPr>
      <t xml:space="preserve">EMERGENCY SERVICES
</t>
    </r>
    <r>
      <rPr>
        <sz val="8"/>
        <color rgb="FF231F20"/>
        <rFont val="Calibri"/>
        <family val="2"/>
      </rPr>
      <t>Emergency department visits</t>
    </r>
  </si>
  <si>
    <r>
      <rPr>
        <sz val="8"/>
        <color rgb="FF231F20"/>
        <rFont val="Calibri"/>
        <family val="2"/>
      </rPr>
      <t>Ambulance</t>
    </r>
  </si>
  <si>
    <r>
      <rPr>
        <b/>
        <sz val="8"/>
        <color rgb="FF231F20"/>
        <rFont val="Calibri"/>
        <family val="2"/>
      </rPr>
      <t xml:space="preserve">PRESCRIPTIONS
</t>
    </r>
    <r>
      <rPr>
        <sz val="8"/>
        <color rgb="FF231F20"/>
        <rFont val="Calibri"/>
        <family val="2"/>
      </rPr>
      <t>Generic drugs</t>
    </r>
  </si>
  <si>
    <r>
      <rPr>
        <sz val="8"/>
        <color rgb="FF231F20"/>
        <rFont val="Calibri"/>
        <family val="2"/>
      </rPr>
      <t>Brand-name drugs</t>
    </r>
  </si>
  <si>
    <r>
      <rPr>
        <sz val="8"/>
        <color rgb="FF231F20"/>
        <rFont val="Calibri"/>
        <family val="2"/>
      </rPr>
      <t>Specialty drugs</t>
    </r>
  </si>
  <si>
    <r>
      <rPr>
        <b/>
        <sz val="8"/>
        <color rgb="FF231F20"/>
        <rFont val="Calibri"/>
        <family val="2"/>
      </rPr>
      <t xml:space="preserve">HOSPITAL INPATIENT CARE
</t>
    </r>
    <r>
      <rPr>
        <sz val="8"/>
        <color rgb="FF231F20"/>
        <rFont val="Calibri"/>
        <family val="2"/>
      </rPr>
      <t>Physicians’ services, room and board, tests, medications, supplies, therapies, birth services</t>
    </r>
  </si>
  <si>
    <r>
      <rPr>
        <sz val="8"/>
        <color rgb="FF231F20"/>
        <rFont val="Calibri"/>
        <family val="2"/>
      </rPr>
      <t xml:space="preserve">Skilled nursing facility care
</t>
    </r>
    <r>
      <rPr>
        <sz val="8"/>
        <color rgb="FF231F20"/>
        <rFont val="Calibri"/>
        <family val="2"/>
      </rPr>
      <t>(up to 100 days per benefit period)</t>
    </r>
  </si>
  <si>
    <t xml:space="preserve"> </t>
  </si>
  <si>
    <r>
      <rPr>
        <b/>
        <sz val="8"/>
        <color rgb="FF231F20"/>
        <rFont val="Calibri"/>
        <family val="2"/>
      </rPr>
      <t xml:space="preserve">MENTAL HEALTH SERVICES
</t>
    </r>
    <r>
      <rPr>
        <sz val="8"/>
        <color rgb="FF231F20"/>
        <rFont val="Calibri"/>
        <family val="2"/>
      </rPr>
      <t>(in the medical office)</t>
    </r>
  </si>
  <si>
    <t>(in the hospital)</t>
  </si>
  <si>
    <r>
      <rPr>
        <b/>
        <sz val="8"/>
        <color rgb="FF231F20"/>
        <rFont val="Calibri"/>
        <family val="2"/>
      </rPr>
      <t xml:space="preserve">SUBSTANCE USE DISORDER
</t>
    </r>
    <r>
      <rPr>
        <sz val="8"/>
        <color rgb="FF231F20"/>
        <rFont val="Calibri"/>
        <family val="2"/>
      </rPr>
      <t>(in the medical office)</t>
    </r>
  </si>
  <si>
    <t>Inpatient (in the hospital) - detoxification only</t>
  </si>
  <si>
    <r>
      <rPr>
        <b/>
        <sz val="8"/>
        <color rgb="FF231F20"/>
        <rFont val="Calibri"/>
        <family val="2"/>
      </rPr>
      <t xml:space="preserve">OTHER
</t>
    </r>
    <r>
      <rPr>
        <sz val="8"/>
        <color rgb="FF231F20"/>
        <rFont val="Calibri"/>
        <family val="2"/>
      </rPr>
      <t>Virtual Care</t>
    </r>
  </si>
  <si>
    <t>Chiropractic and acupuncture</t>
  </si>
  <si>
    <t>Certain durable medical equipment (DME)</t>
  </si>
  <si>
    <t>Certain prosthetic and orthotic devices</t>
  </si>
  <si>
    <t>Pediatric optical (eyewear)</t>
  </si>
  <si>
    <t>Pediatric vision exam</t>
  </si>
  <si>
    <t>Adult optical (eyewear)</t>
  </si>
  <si>
    <t>Adult vision exam (for eye refraction)</t>
  </si>
  <si>
    <t>Home health care
(up to 100 visits per year)</t>
  </si>
  <si>
    <t>Hospice care</t>
  </si>
  <si>
    <t>Footnotes - below</t>
  </si>
  <si>
    <r>
      <t xml:space="preserve">Cost-share amounts for all in-network services accumulate toward the out-of-pocket maximum.
Preventive services are available at no cost share except for services from the non-participating providers. For a complete list of preventive services, please refer to the Evidence of Coverage, Certificate of Insurance, or account.kp.org.
Kaiser Permanente plans don’t include a pre-existing condition clause.
* This plan is also offered at Covered California for Small Business and CaliforniaChoice®. 
† The abbreviation “ALT,” in certain plan names, designates Kaiser Permanente developed plans that are different from the standard plans and are available through Covered California for Small Business. 
**Rate compare percent is based on age 26 for rate area 4. Actual percentage differences may vary due to age curve and rounding.    Rates are for January - December.
</t>
    </r>
    <r>
      <rPr>
        <b/>
        <sz val="8"/>
        <color rgb="FF211D1E"/>
        <rFont val="Calibri"/>
        <family val="2"/>
      </rPr>
      <t>1.</t>
    </r>
    <r>
      <rPr>
        <sz val="8"/>
        <color rgb="FF211D1E"/>
        <rFont val="Calibri"/>
        <family val="2"/>
      </rPr>
      <t xml:space="preserve">This plan has an embedded out-of-pocket maximum. Individual family members aren’t subject to cost sharing when they reach their individual out-of-pocket maximum, or when the family out-of-pocket maximum is met. </t>
    </r>
    <r>
      <rPr>
        <b/>
        <sz val="8"/>
        <color rgb="FF211D1E"/>
        <rFont val="Calibri"/>
        <family val="2"/>
      </rPr>
      <t>2.</t>
    </r>
    <r>
      <rPr>
        <sz val="8"/>
        <color rgb="FF211D1E"/>
        <rFont val="Calibri"/>
        <family val="2"/>
      </rPr>
      <t>This plan has an embedded deductible and out-of-pocket maximum. Each family member will begin paying copays or coinsurance after meeting his or her individual deductible or out-of-pocket maximum (depending on the benefit), or when the family deductible or out-of-pocket maximum is satisfied. Individual family members aren’t subject to cost sharing when they reach their individual out-of-pocket maximum, or when the family out-of-pocket maximum is met.</t>
    </r>
    <r>
      <rPr>
        <b/>
        <sz val="8"/>
        <color rgb="FF211D1E"/>
        <rFont val="Calibri"/>
        <family val="2"/>
      </rPr>
      <t>3.</t>
    </r>
    <r>
      <rPr>
        <sz val="8"/>
        <color rgb="FF211D1E"/>
        <rFont val="Calibri"/>
        <family val="2"/>
      </rPr>
      <t>Out-of-pocket maximum is the maximum amount an individual or family will pay for certain services in a year.</t>
    </r>
    <r>
      <rPr>
        <b/>
        <sz val="8"/>
        <color rgb="FF211D1E"/>
        <rFont val="Calibri"/>
        <family val="2"/>
      </rPr>
      <t>4.</t>
    </r>
    <r>
      <rPr>
        <sz val="8"/>
        <color rgb="FF211D1E"/>
        <rFont val="Calibri"/>
        <family val="2"/>
      </rPr>
      <t>Preventive lab tests, X-rays, and immunizations are covered as part of the preventive exam.</t>
    </r>
    <r>
      <rPr>
        <b/>
        <sz val="8"/>
        <color rgb="FF211D1E"/>
        <rFont val="Calibri"/>
        <family val="2"/>
      </rPr>
      <t>5.</t>
    </r>
    <r>
      <rPr>
        <sz val="8"/>
        <color rgb="FF211D1E"/>
        <rFont val="Calibri"/>
        <family val="2"/>
      </rPr>
      <t>Scheduled prenatal visits and postpartum visits.</t>
    </r>
    <r>
      <rPr>
        <b/>
        <sz val="8"/>
        <color rgb="FF211D1E"/>
        <rFont val="Calibri"/>
        <family val="2"/>
      </rPr>
      <t>6.</t>
    </r>
    <r>
      <rPr>
        <sz val="8"/>
        <color rgb="FF211D1E"/>
        <rFont val="Calibri"/>
        <family val="2"/>
      </rPr>
      <t>Fertility benefits may be added to this plan for an additional cost. For more information, contact your broker or Kaiser Permanente representative.</t>
    </r>
    <r>
      <rPr>
        <b/>
        <sz val="8"/>
        <color rgb="FF211D1E"/>
        <rFont val="Calibri"/>
        <family val="2"/>
      </rPr>
      <t>7.</t>
    </r>
    <r>
      <rPr>
        <sz val="8"/>
        <color rgb="FF211D1E"/>
        <rFont val="Calibri"/>
        <family val="2"/>
      </rPr>
      <t>Laboratory and diagnostic test, X-rays and MRI/CT/PET scans related to preventive services are no charge.</t>
    </r>
    <r>
      <rPr>
        <b/>
        <sz val="8"/>
        <color rgb="FF211D1E"/>
        <rFont val="Calibri"/>
        <family val="2"/>
      </rPr>
      <t>8.</t>
    </r>
    <r>
      <rPr>
        <sz val="8"/>
        <color rgb="FF211D1E"/>
        <rFont val="Calibri"/>
        <family val="2"/>
      </rPr>
      <t>Prescription drugs are covered in accordance with our formulary when prescribed by a Plan physician and obtained at Plan pharmacies. A few drugs have different copays. For information on our formulary, including the drugs on the specialty tier, go to kp.org/formulary or call our Member Service Contact Center.</t>
    </r>
    <r>
      <rPr>
        <b/>
        <sz val="8"/>
        <color rgb="FF211D1E"/>
        <rFont val="Calibri"/>
        <family val="2"/>
      </rPr>
      <t>9.</t>
    </r>
    <r>
      <rPr>
        <sz val="8"/>
        <color rgb="FF211D1E"/>
        <rFont val="Calibri"/>
        <family val="2"/>
      </rPr>
      <t>Mail order: Up to a 100-day supply of qualified prescriptions for the cost of a 60-day supply.</t>
    </r>
    <r>
      <rPr>
        <b/>
        <sz val="8"/>
        <color rgb="FF211D1E"/>
        <rFont val="Calibri"/>
        <family val="2"/>
      </rPr>
      <t>10.</t>
    </r>
    <r>
      <rPr>
        <sz val="8"/>
        <color rgb="FF211D1E"/>
        <rFont val="Calibri"/>
        <family val="2"/>
      </rPr>
      <t>Both base and supplemental DME are covered. Supplemental DME is limited to a combined maximum benefit of $2,000 per year for services. Refer to the Evidence of Coverage for information on what’s included in your DME benefit.</t>
    </r>
    <r>
      <rPr>
        <b/>
        <sz val="8"/>
        <color rgb="FF211D1E"/>
        <rFont val="Calibri"/>
        <family val="2"/>
      </rPr>
      <t>11.</t>
    </r>
    <r>
      <rPr>
        <sz val="8"/>
        <color rgb="FF211D1E"/>
        <rFont val="Calibri"/>
        <family val="2"/>
      </rPr>
      <t>After the 5 days, additional days for the same admission are covered at no charge.</t>
    </r>
    <r>
      <rPr>
        <b/>
        <sz val="8"/>
        <color rgb="FF211D1E"/>
        <rFont val="Calibri"/>
        <family val="2"/>
      </rPr>
      <t>12.</t>
    </r>
    <r>
      <rPr>
        <sz val="8"/>
        <color rgb="FF211D1E"/>
        <rFont val="Calibri"/>
        <family val="2"/>
      </rPr>
      <t>Under age 19. One pair of eyeglasses from a limited selection.</t>
    </r>
    <r>
      <rPr>
        <b/>
        <sz val="8"/>
        <color rgb="FF211D1E"/>
        <rFont val="Calibri"/>
        <family val="2"/>
      </rPr>
      <t>13.</t>
    </r>
    <r>
      <rPr>
        <sz val="8"/>
        <color rgb="FF211D1E"/>
        <rFont val="Calibri"/>
        <family val="2"/>
      </rPr>
      <t>Allowance toward the cost of eyeglass lenses, frames, and contact lenses fitting and dispensing every 24 months.</t>
    </r>
    <r>
      <rPr>
        <b/>
        <sz val="8"/>
        <color rgb="FF211D1E"/>
        <rFont val="Calibri"/>
        <family val="2"/>
      </rPr>
      <t>14</t>
    </r>
    <r>
      <rPr>
        <sz val="8"/>
        <color rgb="FF211D1E"/>
        <rFont val="Calibri"/>
        <family val="2"/>
      </rPr>
      <t xml:space="preserve">.Kaiser Permanente members are entitled to a discount on eyeglasses and contact lenses purchased at Kaiser Permanente optical centers. These discounts can’t be combined with any other Health Plan vision benefit. The discounts won’t apply to any sale, promotion, or packaged eyewear program; for any contact lens extended purchase agreement; or to low-vision aids or devices. Visit kp2020.org for Kaiser Permanente optical locations. 
</t>
    </r>
    <r>
      <rPr>
        <b/>
        <sz val="8"/>
        <color rgb="FF211D1E"/>
        <rFont val="Calibri"/>
        <family val="2"/>
      </rPr>
      <t>15.</t>
    </r>
    <r>
      <rPr>
        <sz val="8"/>
        <color rgb="FF211D1E"/>
        <rFont val="Calibri"/>
        <family val="2"/>
      </rPr>
      <t>Self-only: a family of 1 member. Individual: each member in a family of 2 or more members. Family: entire family of 2 or more members.</t>
    </r>
    <r>
      <rPr>
        <b/>
        <sz val="8"/>
        <color rgb="FF211D1E"/>
        <rFont val="Calibri"/>
        <family val="2"/>
      </rPr>
      <t>16.</t>
    </r>
    <r>
      <rPr>
        <sz val="8"/>
        <color rgb="FF211D1E"/>
        <rFont val="Calibri"/>
        <family val="2"/>
      </rPr>
      <t>Groups selecting the Gold HRA HMO 2250/35 Deductible HMO with HRA plan must establish and fund an HRA for each enrolled employee. The allowable funding range is $100 to $400 per employee. If the group covers dependents, the allowable funding range per family is $200 to $800.</t>
    </r>
    <r>
      <rPr>
        <b/>
        <sz val="8"/>
        <color rgb="FF211D1E"/>
        <rFont val="Calibri"/>
        <family val="2"/>
      </rPr>
      <t>17.</t>
    </r>
    <r>
      <rPr>
        <sz val="8"/>
        <color rgb="FF211D1E"/>
        <rFont val="Calibri"/>
        <family val="2"/>
      </rPr>
      <t>For HSA-qualified HDHP HMO members, all scheduled, non-preventive telehealth visits (phone and video).</t>
    </r>
    <r>
      <rPr>
        <b/>
        <sz val="8"/>
        <color rgb="FF211D1E"/>
        <rFont val="Calibri"/>
        <family val="2"/>
      </rPr>
      <t>18.</t>
    </r>
    <r>
      <rPr>
        <sz val="8"/>
        <color rgb="FF211D1E"/>
        <rFont val="Calibri"/>
        <family val="2"/>
      </rPr>
      <t>This plan has a drug deductible of $100 per individual and $200 for family for prescription costs and out-of-pocket maximum. Each family member will begin paying copays or coinsurance after meeting his or her individual drug deductible or out-of-pocket maximum (depending on the benefit), or when the family deductible is satisfied. Individual family members aren’t subject to cost sharing when they reach their individual out-of-pocket maximum, or when the family out-of-pocket maximum is met.</t>
    </r>
    <r>
      <rPr>
        <b/>
        <sz val="8"/>
        <color rgb="FF211D1E"/>
        <rFont val="Calibri"/>
        <family val="2"/>
      </rPr>
      <t>19.</t>
    </r>
    <r>
      <rPr>
        <sz val="8"/>
        <color rgb="FF211D1E"/>
        <rFont val="Calibri"/>
        <family val="2"/>
      </rPr>
      <t>This plan has a drug deductible of $250 per individual and $500 for family for prescription costs and out-of-pocket maximum. Each family member will begin paying copays or coinsurance after meeting his or her individual drug deductible or out-of-pocket maximum (depending on the benefit), or when the family deductible is satisfied. Individual family members aren’t subject to cost sharing when they reach their individual out-of-pocket maximum, or when the family out-of-pocket maximum is met.</t>
    </r>
    <r>
      <rPr>
        <b/>
        <sz val="8"/>
        <color rgb="FF211D1E"/>
        <rFont val="Calibri"/>
        <family val="2"/>
      </rPr>
      <t>20.</t>
    </r>
    <r>
      <rPr>
        <sz val="8"/>
        <color rgb="FF211D1E"/>
        <rFont val="Calibri"/>
        <family val="2"/>
      </rPr>
      <t>This plan has a drug deductible of $300 per individual and $600 for family for prescription costs and out-of-pocket maximum. Each family member will begin paying copays or coinsurance after meeting his or her individual drug deductible or out-of-pocket maximum (depending on the benefit), or when the family deductible is satisfied. Individual family members aren’t subject to cost sharing when they reach their individual out-of-pocket maximum, or when the family out-of-pocket maximum is met.</t>
    </r>
    <r>
      <rPr>
        <b/>
        <sz val="8"/>
        <color rgb="FF211D1E"/>
        <rFont val="Calibri"/>
        <family val="2"/>
      </rPr>
      <t>21.</t>
    </r>
    <r>
      <rPr>
        <sz val="8"/>
        <color rgb="FF211D1E"/>
        <rFont val="Calibri"/>
        <family val="2"/>
      </rPr>
      <t>This plan has a drug deductible of $500 per individual and $1,000 for family for prescription costs and out-of-pocket maximum. Each family member will begin paying copays or coinsurance after meeting his or her individual drug deductible or out-of-pocket maximum (depending on the benefit), or when the family deductible is satisfied. Individual family members aren’t subject to cost sharing when they reach their individual out-of-pocket maximum, or when the family out-of-pocket maximum is met.</t>
    </r>
    <r>
      <rPr>
        <b/>
        <sz val="8"/>
        <color rgb="FF211D1E"/>
        <rFont val="Calibri"/>
        <family val="2"/>
      </rPr>
      <t>22.</t>
    </r>
    <r>
      <rPr>
        <sz val="8"/>
        <color rgb="FF211D1E"/>
        <rFont val="Calibri"/>
        <family val="2"/>
      </rPr>
      <t>Deductible is waived for first 3 visits combined for non-preventive primary care, specialty care, other practitioner care, urgent care, and mental/behavioral health and substance use disorder outpatient services.</t>
    </r>
    <r>
      <rPr>
        <b/>
        <sz val="8"/>
        <color rgb="FF211D1E"/>
        <rFont val="Calibri"/>
        <family val="2"/>
      </rPr>
      <t>23.</t>
    </r>
    <r>
      <rPr>
        <sz val="8"/>
        <color rgb="FF211D1E"/>
        <rFont val="Calibri"/>
        <family val="2"/>
      </rPr>
      <t>Payments are based upon the maximum allowable charge for covered services. Maximum allowable charge means the lesser of: the usual, customary, and reasonable charges; the negotiated rate; or the actual billed charges. The maximum allowable charge may be less than the amount actually billed by the provider. Covered persons may be responsible for payment of any amounts in excess of the maximum allowable charge for a covered service.</t>
    </r>
    <r>
      <rPr>
        <b/>
        <sz val="8"/>
        <color rgb="FF211D1E"/>
        <rFont val="Calibri"/>
        <family val="2"/>
      </rPr>
      <t>24.</t>
    </r>
    <r>
      <rPr>
        <sz val="8"/>
        <color rgb="FF211D1E"/>
        <rFont val="Calibri"/>
        <family val="2"/>
      </rPr>
      <t>Covered charges incurred toward satisfaction of the out-of-pocket maximum at the non-participating provider tier won’t accumulate toward satisfaction of the out-of-pocket maximum on the participating provider tier. Likewise, covered charges incurred toward satisfaction of the out-of-pocket maximum on the participating provider tier won’t accumulate toward satisfaction of the out-of-pocket maximum on the non-participating provider tier. For a complete understanding of the out-of-pocket maximum, please refer to your Certificate of Insurance.</t>
    </r>
    <r>
      <rPr>
        <b/>
        <sz val="8"/>
        <color rgb="FF211D1E"/>
        <rFont val="Calibri"/>
        <family val="2"/>
      </rPr>
      <t>25.</t>
    </r>
    <r>
      <rPr>
        <sz val="8"/>
        <color rgb="FF211D1E"/>
        <rFont val="Calibri"/>
        <family val="2"/>
      </rPr>
      <t>Routine prenatal care office visits are covered as required under the Affordable Care Act (ACA). This includes the initial and subsequent histories, physical examinations, recording of weight, blood pressures, fetal heart tones, and routine chemical urinalysis.</t>
    </r>
    <r>
      <rPr>
        <b/>
        <sz val="8"/>
        <color rgb="FF211D1E"/>
        <rFont val="Calibri"/>
        <family val="2"/>
      </rPr>
      <t>26.</t>
    </r>
    <r>
      <rPr>
        <sz val="8"/>
        <color rgb="FF211D1E"/>
        <rFont val="Calibri"/>
        <family val="2"/>
      </rPr>
      <t>Delivery and inpatient care for mother and baby are covered under your inpatient services benefit. For a complete understanding of birth services, please see your KPIC Certificate of Insurance.</t>
    </r>
    <r>
      <rPr>
        <b/>
        <sz val="8"/>
        <color rgb="FF211D1E"/>
        <rFont val="Calibri"/>
        <family val="2"/>
      </rPr>
      <t>27.</t>
    </r>
    <r>
      <rPr>
        <sz val="8"/>
        <color rgb="FF211D1E"/>
        <rFont val="Calibri"/>
        <family val="2"/>
      </rPr>
      <t>Benefits payable for treatment of infertility are limited to $1,000 per year for services provided by participating providers. Infertility includes GIFT. In vitro fertilization isn’t covered. Benefits payable for diagnosis of infertility will be covered on the same basis as any other illness.</t>
    </r>
    <r>
      <rPr>
        <b/>
        <sz val="8"/>
        <color rgb="FF211D1E"/>
        <rFont val="Calibri"/>
        <family val="2"/>
      </rPr>
      <t>28.</t>
    </r>
    <r>
      <rPr>
        <sz val="8"/>
        <color rgb="FF211D1E"/>
        <rFont val="Calibri"/>
        <family val="2"/>
      </rPr>
      <t>Insured is responsible for paying the brand-name copay plus the difference in cost between the generic drug and the brand-name drug when the insured requests a brand-name drug and a generic version is available.</t>
    </r>
    <r>
      <rPr>
        <b/>
        <sz val="8"/>
        <color rgb="FF211D1E"/>
        <rFont val="Calibri"/>
        <family val="2"/>
      </rPr>
      <t>29.</t>
    </r>
    <r>
      <rPr>
        <sz val="8"/>
        <color rgb="FF211D1E"/>
        <rFont val="Calibri"/>
        <family val="2"/>
      </rPr>
      <t>Your plan has an open drug formulary; however, select prescription drugs may be excluded from coverage. Please refer to your KPIC Certificate of Insurance for a complete list of limitations and exclusions. Regardless of your provider, prescriptions must be filled at a MedImpact pharmacy. Please call MedImpact at 800-788-2949 for a participating pharmacy.</t>
    </r>
    <r>
      <rPr>
        <b/>
        <sz val="8"/>
        <color rgb="FF211D1E"/>
        <rFont val="Calibri"/>
        <family val="2"/>
      </rPr>
      <t>30.</t>
    </r>
    <r>
      <rPr>
        <sz val="8"/>
        <color rgb="FF211D1E"/>
        <rFont val="Calibri"/>
        <family val="2"/>
      </rPr>
      <t>Diabetic equipment and supplies are limited to infusion set and syringe with needle for external insulin pumps, testing strips, lancets, skin barrier, adhesive remover wipes, and transparent film. Coinsurance amounts are based on actual billed charges and aren’t subject to the DME maximum limit of $2,000 per year.</t>
    </r>
    <r>
      <rPr>
        <b/>
        <sz val="8"/>
        <color rgb="FF211D1E"/>
        <rFont val="Calibri"/>
        <family val="2"/>
      </rPr>
      <t>31.</t>
    </r>
    <r>
      <rPr>
        <sz val="8"/>
        <color rgb="FF211D1E"/>
        <rFont val="Calibri"/>
        <family val="2"/>
      </rPr>
      <t>Limit doesn’t apply to physical, occupational, and speech therapist visits in the home.</t>
    </r>
    <r>
      <rPr>
        <b/>
        <sz val="8"/>
        <color rgb="FF211D1E"/>
        <rFont val="Calibri"/>
        <family val="2"/>
      </rPr>
      <t>32.</t>
    </r>
    <r>
      <rPr>
        <sz val="8"/>
        <color rgb="FF211D1E"/>
        <rFont val="Calibri"/>
        <family val="2"/>
      </rPr>
      <t xml:space="preserve">Even when the deductible is met, member will still pay 100% coinsurance for select benefits until the out-of-pocket maximum has been met. Once the out-of-pocket maximum is met, there is no charge for covered services.
</t>
    </r>
  </si>
  <si>
    <t>View Benefit Differences:</t>
  </si>
  <si>
    <t>Selection</t>
  </si>
  <si>
    <t>LUT for conditional</t>
  </si>
  <si>
    <t>VIEW_DIFF</t>
  </si>
  <si>
    <t>VIEW_LIST</t>
  </si>
  <si>
    <t>View KEY Differences</t>
  </si>
  <si>
    <t>Show NO Differences</t>
  </si>
  <si>
    <t>2024–2023</t>
  </si>
  <si>
    <t>GF</t>
  </si>
  <si>
    <t>REC Check on Row Titles - with Column A as reference</t>
  </si>
  <si>
    <t>Bronze 60 
HMO 6300/60 *
+ Child Dental</t>
  </si>
  <si>
    <t xml:space="preserve">Bronze 60 
HMO 6300/65 *
+ Child Dental </t>
  </si>
  <si>
    <t xml:space="preserve">Bronze 60 
HDHP HMO 7050/0%*
+ Child Dental </t>
  </si>
  <si>
    <t xml:space="preserve">Bronze 60 
HDHP HMO 7000/0%*
+ Child Dental </t>
  </si>
  <si>
    <t xml:space="preserve">Silver 70 
HMO 1900/65* 
+ Child Dental Alt† </t>
  </si>
  <si>
    <t xml:space="preserve">Silver 70 
HDHP HMO 2850/25%*
+ Child Dental </t>
  </si>
  <si>
    <t xml:space="preserve">Silver 70 
HDHP HMO 2700/25%*
+ Child Dental </t>
  </si>
  <si>
    <t xml:space="preserve">Silver 70
HMO 2500/55*
+ Child Dental </t>
  </si>
  <si>
    <t xml:space="preserve">Gold 80
HMO 250/35*
 + Child Dental </t>
  </si>
  <si>
    <t xml:space="preserve">Gold 80
HDHP HMO 1750/15%*
 + Child Dental Alt† </t>
  </si>
  <si>
    <t xml:space="preserve">Gold 80
HDHP HMO 1600/15%*
+ Child Dental Alt† </t>
  </si>
  <si>
    <t xml:space="preserve">Gold 80
HRA HMO 2250/35
+ Child Dental </t>
  </si>
  <si>
    <t>Platinum 90
HMO 0/10* 
+ Child Dental Alt†</t>
  </si>
  <si>
    <t xml:space="preserve">Platinum 90
HMO 0/10* 
+ Child Dental Alt† </t>
  </si>
  <si>
    <t>Platinum 90
HMO 0/20*
+ Child Dental Alt†</t>
  </si>
  <si>
    <t xml:space="preserve">Silver 70
HMO 2300/65*
+ Child Dental Alt† </t>
  </si>
  <si>
    <t>Gold 80
HMO 0/35*
+ Child Dental Alt†</t>
  </si>
  <si>
    <t xml:space="preserve">Gold 80
HMO 0/30*
+ Child Dental Alt† </t>
  </si>
  <si>
    <t xml:space="preserve">Gold 80
HMO 1000/40*
+ Child Dental Alt†  </t>
  </si>
  <si>
    <t xml:space="preserve">Silver 70
HMO 2950/65*
+ Child Dental Alt† </t>
  </si>
  <si>
    <t xml:space="preserve">Bronze 60
HMO 5400/60*
+ Child Dental Alt†  </t>
  </si>
  <si>
    <t>Platinum 90
HMO 250/30*
+ Child Dental Alt†</t>
  </si>
  <si>
    <t>NA - Platinum 90 HMO 250/30 
(New in 2024)</t>
  </si>
  <si>
    <t>$5 Copayment HMO</t>
  </si>
  <si>
    <t>$15 Copayment HMO</t>
  </si>
  <si>
    <t>$20 Copayment HMO</t>
  </si>
  <si>
    <t>$30 Copayment HMO</t>
  </si>
  <si>
    <t>$50 Copayment HMO</t>
  </si>
  <si>
    <t>$30/$1,000 Deductible HMO</t>
  </si>
  <si>
    <t>$30/$1,500 Deductible HMO</t>
  </si>
  <si>
    <t>$40/$2,000 Deductible HMO</t>
  </si>
  <si>
    <t>$0/$2,000 HSA-Qualified Deductible HMO</t>
  </si>
  <si>
    <t>$0/$3,200 HSA-Qualified Deductible HMO</t>
  </si>
  <si>
    <t>$30/$3,200 HSA-Qualified Deductible HMO</t>
  </si>
  <si>
    <t>$30/$1,500 Deductible HMO with HRA</t>
  </si>
  <si>
    <t>$30/$2,500 Deductible HMO with HRA</t>
  </si>
  <si>
    <t>$0/$2,800 HSA-Qualified Deductible HMO</t>
  </si>
  <si>
    <t>Column D</t>
  </si>
  <si>
    <t>Column G</t>
  </si>
  <si>
    <t>Column J</t>
  </si>
  <si>
    <t>Column M</t>
  </si>
  <si>
    <t>Column P</t>
  </si>
  <si>
    <t>Column S</t>
  </si>
  <si>
    <t>Column V</t>
  </si>
  <si>
    <t>Column Y</t>
  </si>
  <si>
    <t>Column AB</t>
  </si>
  <si>
    <t>Column AE</t>
  </si>
  <si>
    <t>Column AH</t>
  </si>
  <si>
    <t>Column AK</t>
  </si>
  <si>
    <t>Column AN</t>
  </si>
  <si>
    <t>Column AQ</t>
  </si>
  <si>
    <t>Column AT</t>
  </si>
  <si>
    <t>Deductible HMO Plan*</t>
  </si>
  <si>
    <t>HSA-qualified
High Deductible Health Plan*
(HSA can be administered through
Kaiser Permanente)</t>
  </si>
  <si>
    <t>Deductible HMO Plan*†</t>
  </si>
  <si>
    <t>HSA-qualified
High Deductible Health Plan*
(HSA can be administered through Kaiser Permanente)</t>
  </si>
  <si>
    <t>Copay HMO Plan*</t>
  </si>
  <si>
    <t>HSA-qualified High Deductible Health Plan
(HSA can be administered through Kaiser Permanente)</t>
  </si>
  <si>
    <r>
      <t xml:space="preserve">Deductible HMO with HRA Plan </t>
    </r>
    <r>
      <rPr>
        <b/>
        <vertAlign val="superscript"/>
        <sz val="8"/>
        <rFont val="Calibri"/>
        <family val="2"/>
      </rPr>
      <t>(16)</t>
    </r>
    <r>
      <rPr>
        <b/>
        <sz val="8"/>
        <rFont val="Calibri"/>
        <family val="2"/>
      </rPr>
      <t xml:space="preserve">
(HRA can be administered through
Kaiser Permanente)
HRA employer contribution $100-$400 per employee</t>
    </r>
  </si>
  <si>
    <r>
      <t xml:space="preserve">Deductible HMO with HRA Plan </t>
    </r>
    <r>
      <rPr>
        <b/>
        <vertAlign val="superscript"/>
        <sz val="8"/>
        <rFont val="Calibri"/>
        <family val="2"/>
      </rPr>
      <t>(16)</t>
    </r>
    <r>
      <rPr>
        <b/>
        <sz val="8"/>
        <rFont val="Calibri"/>
        <family val="2"/>
      </rPr>
      <t xml:space="preserve">
(HRA can be administered through
Kaiser Permanente)
HRA employer contribution $200-$400 per employee</t>
    </r>
  </si>
  <si>
    <t>Copay HMO Plan*†</t>
  </si>
  <si>
    <t>Copay HMO Plan</t>
  </si>
  <si>
    <t>Deductible HMO Plan</t>
  </si>
  <si>
    <t>HSA-qualified
High Deductible Health Plan</t>
  </si>
  <si>
    <t>Deductible HMO with HRA Plan</t>
  </si>
  <si>
    <r>
      <rPr>
        <b/>
        <sz val="8"/>
        <rFont val="Calibri"/>
        <family val="2"/>
      </rPr>
      <t xml:space="preserve">PLAN DEDUCTIBLE
</t>
    </r>
    <r>
      <rPr>
        <sz val="8"/>
        <rFont val="Calibri"/>
        <family val="2"/>
      </rPr>
      <t>Individual/Family</t>
    </r>
  </si>
  <si>
    <r>
      <t>$6,300</t>
    </r>
    <r>
      <rPr>
        <vertAlign val="superscript"/>
        <sz val="8"/>
        <rFont val="Calibri"/>
        <family val="2"/>
      </rPr>
      <t>(2)</t>
    </r>
    <r>
      <rPr>
        <sz val="8"/>
        <rFont val="Calibri"/>
        <family val="2"/>
      </rPr>
      <t>/$12,600</t>
    </r>
    <r>
      <rPr>
        <vertAlign val="superscript"/>
        <sz val="8"/>
        <rFont val="Calibri"/>
        <family val="2"/>
      </rPr>
      <t>(2)</t>
    </r>
    <r>
      <rPr>
        <sz val="8"/>
        <rFont val="Calibri"/>
        <family val="2"/>
      </rPr>
      <t xml:space="preserve"> (embedded)</t>
    </r>
  </si>
  <si>
    <r>
      <t>$7,050</t>
    </r>
    <r>
      <rPr>
        <vertAlign val="superscript"/>
        <sz val="8"/>
        <rFont val="Calibri"/>
        <family val="2"/>
      </rPr>
      <t>(2)</t>
    </r>
    <r>
      <rPr>
        <sz val="8"/>
        <rFont val="Calibri"/>
        <family val="2"/>
      </rPr>
      <t>/$14,100</t>
    </r>
    <r>
      <rPr>
        <vertAlign val="superscript"/>
        <sz val="8"/>
        <rFont val="Calibri"/>
        <family val="2"/>
      </rPr>
      <t xml:space="preserve">(2) </t>
    </r>
    <r>
      <rPr>
        <sz val="8"/>
        <rFont val="Calibri"/>
        <family val="2"/>
      </rPr>
      <t>(embedded)</t>
    </r>
  </si>
  <si>
    <r>
      <t>$7,000</t>
    </r>
    <r>
      <rPr>
        <vertAlign val="superscript"/>
        <sz val="8"/>
        <rFont val="Calibri"/>
        <family val="2"/>
      </rPr>
      <t>(2)</t>
    </r>
    <r>
      <rPr>
        <sz val="8"/>
        <rFont val="Calibri"/>
        <family val="2"/>
      </rPr>
      <t>/$14,000</t>
    </r>
    <r>
      <rPr>
        <vertAlign val="superscript"/>
        <sz val="8"/>
        <rFont val="Calibri"/>
        <family val="2"/>
      </rPr>
      <t>(2)</t>
    </r>
    <r>
      <rPr>
        <sz val="8"/>
        <rFont val="Calibri"/>
        <family val="2"/>
      </rPr>
      <t xml:space="preserve"> (embedded)</t>
    </r>
  </si>
  <si>
    <r>
      <t>$1,900</t>
    </r>
    <r>
      <rPr>
        <vertAlign val="superscript"/>
        <sz val="8"/>
        <rFont val="Calibri"/>
        <family val="2"/>
      </rPr>
      <t>(2)</t>
    </r>
    <r>
      <rPr>
        <sz val="8"/>
        <rFont val="Calibri"/>
        <family val="2"/>
      </rPr>
      <t>/$3,800</t>
    </r>
    <r>
      <rPr>
        <vertAlign val="superscript"/>
        <sz val="8"/>
        <rFont val="Calibri"/>
        <family val="2"/>
      </rPr>
      <t xml:space="preserve">(2) </t>
    </r>
    <r>
      <rPr>
        <sz val="8"/>
        <rFont val="Calibri"/>
        <family val="2"/>
      </rPr>
      <t>(embedded)</t>
    </r>
  </si>
  <si>
    <r>
      <t>Self-only  $2,850</t>
    </r>
    <r>
      <rPr>
        <vertAlign val="superscript"/>
        <sz val="8"/>
        <rFont val="Calibri"/>
        <family val="2"/>
      </rPr>
      <t>(2,15)</t>
    </r>
    <r>
      <rPr>
        <sz val="8"/>
        <rFont val="Calibri"/>
        <family val="2"/>
      </rPr>
      <t xml:space="preserve">
Individual $3,200</t>
    </r>
    <r>
      <rPr>
        <vertAlign val="superscript"/>
        <sz val="8"/>
        <rFont val="Calibri"/>
        <family val="2"/>
      </rPr>
      <t>(2,15)</t>
    </r>
    <r>
      <rPr>
        <sz val="8"/>
        <rFont val="Calibri"/>
        <family val="2"/>
      </rPr>
      <t xml:space="preserve">
Family $5,700</t>
    </r>
    <r>
      <rPr>
        <vertAlign val="superscript"/>
        <sz val="8"/>
        <rFont val="Calibri"/>
        <family val="2"/>
      </rPr>
      <t>(2,15)</t>
    </r>
    <r>
      <rPr>
        <sz val="8"/>
        <rFont val="Calibri"/>
        <family val="2"/>
      </rPr>
      <t xml:space="preserve">
(embedded)</t>
    </r>
  </si>
  <si>
    <r>
      <t>Self-only $2,700</t>
    </r>
    <r>
      <rPr>
        <vertAlign val="superscript"/>
        <sz val="8"/>
        <rFont val="Calibri"/>
        <family val="2"/>
      </rPr>
      <t>(2,15)</t>
    </r>
    <r>
      <rPr>
        <sz val="8"/>
        <rFont val="Calibri"/>
        <family val="2"/>
      </rPr>
      <t xml:space="preserve">
Individual $3,000</t>
    </r>
    <r>
      <rPr>
        <vertAlign val="superscript"/>
        <sz val="8"/>
        <rFont val="Calibri"/>
        <family val="2"/>
      </rPr>
      <t>(2,15)</t>
    </r>
    <r>
      <rPr>
        <sz val="8"/>
        <rFont val="Calibri"/>
        <family val="2"/>
      </rPr>
      <t xml:space="preserve">
Family $5,400</t>
    </r>
    <r>
      <rPr>
        <vertAlign val="superscript"/>
        <sz val="8"/>
        <rFont val="Calibri"/>
        <family val="2"/>
      </rPr>
      <t>(2,15)</t>
    </r>
    <r>
      <rPr>
        <sz val="8"/>
        <rFont val="Calibri"/>
        <family val="2"/>
      </rPr>
      <t xml:space="preserve">
(embedded)</t>
    </r>
  </si>
  <si>
    <r>
      <t>$2,500</t>
    </r>
    <r>
      <rPr>
        <vertAlign val="superscript"/>
        <sz val="8"/>
        <rFont val="Calibri"/>
        <family val="2"/>
      </rPr>
      <t>(2)</t>
    </r>
    <r>
      <rPr>
        <sz val="8"/>
        <rFont val="Calibri"/>
        <family val="2"/>
      </rPr>
      <t>/$5,000</t>
    </r>
    <r>
      <rPr>
        <vertAlign val="superscript"/>
        <sz val="8"/>
        <rFont val="Calibri"/>
        <family val="2"/>
      </rPr>
      <t xml:space="preserve">(2) </t>
    </r>
    <r>
      <rPr>
        <sz val="8"/>
        <rFont val="Calibri"/>
      </rPr>
      <t>(embedded)</t>
    </r>
  </si>
  <si>
    <r>
      <t>$250</t>
    </r>
    <r>
      <rPr>
        <vertAlign val="superscript"/>
        <sz val="8"/>
        <color rgb="FF000000"/>
        <rFont val="Calibri"/>
        <family val="2"/>
      </rPr>
      <t>(2)</t>
    </r>
    <r>
      <rPr>
        <sz val="8"/>
        <color rgb="FF000000"/>
        <rFont val="Calibri"/>
        <family val="2"/>
      </rPr>
      <t>/ $500</t>
    </r>
    <r>
      <rPr>
        <vertAlign val="superscript"/>
        <sz val="8"/>
        <color rgb="FF000000"/>
        <rFont val="Calibri"/>
        <family val="2"/>
      </rPr>
      <t>(2)</t>
    </r>
    <r>
      <rPr>
        <sz val="8"/>
        <color rgb="FF000000"/>
        <rFont val="Calibri"/>
        <family val="2"/>
      </rPr>
      <t xml:space="preserve"> (embedded)</t>
    </r>
  </si>
  <si>
    <r>
      <t>Self-only – $1,750</t>
    </r>
    <r>
      <rPr>
        <vertAlign val="superscript"/>
        <sz val="8"/>
        <rFont val="Calibri"/>
        <family val="2"/>
      </rPr>
      <t>(2,15)</t>
    </r>
    <r>
      <rPr>
        <sz val="8"/>
        <rFont val="Calibri"/>
        <family val="2"/>
      </rPr>
      <t xml:space="preserve">
Individual – $3,200</t>
    </r>
    <r>
      <rPr>
        <vertAlign val="superscript"/>
        <sz val="8"/>
        <rFont val="Calibri"/>
        <family val="2"/>
      </rPr>
      <t>(2,15)</t>
    </r>
    <r>
      <rPr>
        <sz val="8"/>
        <rFont val="Calibri"/>
        <family val="2"/>
      </rPr>
      <t xml:space="preserve">
Family – $3,500</t>
    </r>
    <r>
      <rPr>
        <vertAlign val="superscript"/>
        <sz val="8"/>
        <rFont val="Calibri"/>
        <family val="2"/>
      </rPr>
      <t>(2,15)</t>
    </r>
    <r>
      <rPr>
        <sz val="8"/>
        <rFont val="Calibri"/>
        <family val="2"/>
      </rPr>
      <t xml:space="preserve">
(embedded)</t>
    </r>
  </si>
  <si>
    <r>
      <t>Self-only – $1,600</t>
    </r>
    <r>
      <rPr>
        <vertAlign val="superscript"/>
        <sz val="8"/>
        <rFont val="Calibri"/>
        <family val="2"/>
      </rPr>
      <t>(2,15)</t>
    </r>
    <r>
      <rPr>
        <sz val="8"/>
        <rFont val="Calibri"/>
        <family val="2"/>
      </rPr>
      <t xml:space="preserve">
Individual – $3,000</t>
    </r>
    <r>
      <rPr>
        <vertAlign val="superscript"/>
        <sz val="8"/>
        <rFont val="Calibri"/>
        <family val="2"/>
      </rPr>
      <t>(2,15)</t>
    </r>
    <r>
      <rPr>
        <sz val="8"/>
        <rFont val="Calibri"/>
        <family val="2"/>
      </rPr>
      <t xml:space="preserve">
Family – $3,200</t>
    </r>
    <r>
      <rPr>
        <vertAlign val="superscript"/>
        <sz val="8"/>
        <rFont val="Calibri"/>
        <family val="2"/>
      </rPr>
      <t>(2,15)</t>
    </r>
    <r>
      <rPr>
        <sz val="8"/>
        <rFont val="Calibri"/>
        <family val="2"/>
      </rPr>
      <t xml:space="preserve">
(embedded)</t>
    </r>
  </si>
  <si>
    <r>
      <t>$2,250</t>
    </r>
    <r>
      <rPr>
        <vertAlign val="superscript"/>
        <sz val="8"/>
        <rFont val="Calibri"/>
        <family val="2"/>
      </rPr>
      <t>(2)</t>
    </r>
    <r>
      <rPr>
        <sz val="8"/>
        <rFont val="Calibri"/>
        <family val="2"/>
      </rPr>
      <t>/$4,500</t>
    </r>
    <r>
      <rPr>
        <vertAlign val="superscript"/>
        <sz val="8"/>
        <rFont val="Calibri"/>
        <family val="2"/>
      </rPr>
      <t>(2)</t>
    </r>
    <r>
      <rPr>
        <sz val="8"/>
        <rFont val="Calibri"/>
        <family val="2"/>
      </rPr>
      <t xml:space="preserve"> (embedded)</t>
    </r>
  </si>
  <si>
    <t>$0</t>
  </si>
  <si>
    <r>
      <t>$2,300</t>
    </r>
    <r>
      <rPr>
        <vertAlign val="superscript"/>
        <sz val="8"/>
        <rFont val="Calibri"/>
        <family val="2"/>
      </rPr>
      <t>2</t>
    </r>
    <r>
      <rPr>
        <sz val="8"/>
        <rFont val="Calibri"/>
        <family val="2"/>
      </rPr>
      <t>/$4,600</t>
    </r>
    <r>
      <rPr>
        <vertAlign val="superscript"/>
        <sz val="8"/>
        <rFont val="Calibri"/>
        <family val="2"/>
      </rPr>
      <t>2</t>
    </r>
    <r>
      <rPr>
        <sz val="8"/>
        <rFont val="Calibri"/>
        <family val="2"/>
      </rPr>
      <t xml:space="preserve"> (embedded)</t>
    </r>
  </si>
  <si>
    <r>
      <t>$1,000</t>
    </r>
    <r>
      <rPr>
        <vertAlign val="superscript"/>
        <sz val="8"/>
        <rFont val="Calibri"/>
        <family val="2"/>
      </rPr>
      <t>(2)</t>
    </r>
    <r>
      <rPr>
        <sz val="8"/>
        <rFont val="Calibri"/>
        <family val="2"/>
      </rPr>
      <t>/$2,000</t>
    </r>
    <r>
      <rPr>
        <vertAlign val="superscript"/>
        <sz val="8"/>
        <rFont val="Calibri"/>
        <family val="2"/>
      </rPr>
      <t>(2)</t>
    </r>
    <r>
      <rPr>
        <sz val="8"/>
        <rFont val="Calibri"/>
        <family val="2"/>
      </rPr>
      <t xml:space="preserve"> (embedded)</t>
    </r>
  </si>
  <si>
    <r>
      <t>$2,950</t>
    </r>
    <r>
      <rPr>
        <vertAlign val="superscript"/>
        <sz val="8"/>
        <rFont val="Calibri"/>
        <family val="2"/>
      </rPr>
      <t>(2)</t>
    </r>
    <r>
      <rPr>
        <sz val="8"/>
        <rFont val="Calibri"/>
        <family val="2"/>
      </rPr>
      <t>/$5,900</t>
    </r>
    <r>
      <rPr>
        <vertAlign val="superscript"/>
        <sz val="8"/>
        <rFont val="Calibri"/>
        <family val="2"/>
      </rPr>
      <t>(2)</t>
    </r>
    <r>
      <rPr>
        <sz val="8"/>
        <rFont val="Calibri"/>
        <family val="2"/>
      </rPr>
      <t>(embedded)</t>
    </r>
  </si>
  <si>
    <r>
      <t>$2,800</t>
    </r>
    <r>
      <rPr>
        <vertAlign val="superscript"/>
        <sz val="8"/>
        <rFont val="Calibri"/>
        <family val="2"/>
      </rPr>
      <t>(2)</t>
    </r>
    <r>
      <rPr>
        <sz val="8"/>
        <rFont val="Calibri"/>
      </rPr>
      <t>/$5,600</t>
    </r>
    <r>
      <rPr>
        <vertAlign val="superscript"/>
        <sz val="8"/>
        <rFont val="Calibri"/>
        <family val="2"/>
      </rPr>
      <t>(2)</t>
    </r>
    <r>
      <rPr>
        <sz val="8"/>
        <rFont val="Calibri"/>
      </rPr>
      <t>(embedded)</t>
    </r>
  </si>
  <si>
    <r>
      <t xml:space="preserve"> $5,400</t>
    </r>
    <r>
      <rPr>
        <vertAlign val="superscript"/>
        <sz val="8"/>
        <rFont val="Calibri"/>
        <family val="2"/>
      </rPr>
      <t>(2)</t>
    </r>
    <r>
      <rPr>
        <sz val="8"/>
        <rFont val="Calibri"/>
        <family val="2"/>
      </rPr>
      <t>/$10,800</t>
    </r>
    <r>
      <rPr>
        <vertAlign val="superscript"/>
        <sz val="8"/>
        <rFont val="Calibri"/>
        <family val="2"/>
      </rPr>
      <t xml:space="preserve">(2) </t>
    </r>
    <r>
      <rPr>
        <sz val="8"/>
        <rFont val="Calibri"/>
        <family val="2"/>
      </rPr>
      <t>(embedded)</t>
    </r>
  </si>
  <si>
    <t>$250/$500 (embedded)</t>
  </si>
  <si>
    <t>NA - New in 2024</t>
  </si>
  <si>
    <t>$1,000/$2,000 (embedded)</t>
  </si>
  <si>
    <t>$1,500/$3,000 (embedded)</t>
  </si>
  <si>
    <t>$2,000/$4,000 (embedded)</t>
  </si>
  <si>
    <t>$2,000/$4,000 (aggregate)</t>
  </si>
  <si>
    <t>$3,000/$6,000 (embedded)</t>
  </si>
  <si>
    <t>$2,500/$5,000 (embedded)</t>
  </si>
  <si>
    <t>$2,800/$5,450 (embedded)</t>
  </si>
  <si>
    <r>
      <rPr>
        <b/>
        <sz val="8"/>
        <rFont val="Calibri"/>
        <family val="2"/>
      </rPr>
      <t xml:space="preserve">OUT-OF-POCKET MAXIMUM
</t>
    </r>
    <r>
      <rPr>
        <sz val="8"/>
        <rFont val="Calibri"/>
        <family val="2"/>
      </rPr>
      <t>Individual/Family</t>
    </r>
  </si>
  <si>
    <r>
      <t>$9,100</t>
    </r>
    <r>
      <rPr>
        <vertAlign val="superscript"/>
        <sz val="8"/>
        <rFont val="Calibri"/>
        <family val="2"/>
      </rPr>
      <t>(2,3)</t>
    </r>
    <r>
      <rPr>
        <sz val="8"/>
        <rFont val="Calibri"/>
        <family val="2"/>
      </rPr>
      <t>/$18,200</t>
    </r>
    <r>
      <rPr>
        <vertAlign val="superscript"/>
        <sz val="8"/>
        <rFont val="Calibri"/>
        <family val="2"/>
      </rPr>
      <t>(2,3)</t>
    </r>
    <r>
      <rPr>
        <sz val="8"/>
        <rFont val="Calibri"/>
        <family val="2"/>
      </rPr>
      <t xml:space="preserve"> (embedded)</t>
    </r>
  </si>
  <si>
    <r>
      <t>$8,600</t>
    </r>
    <r>
      <rPr>
        <vertAlign val="superscript"/>
        <sz val="8"/>
        <rFont val="Calibri"/>
        <family val="2"/>
      </rPr>
      <t>(2,3)</t>
    </r>
    <r>
      <rPr>
        <sz val="8"/>
        <rFont val="Calibri"/>
        <family val="2"/>
      </rPr>
      <t>/$17,200</t>
    </r>
    <r>
      <rPr>
        <vertAlign val="superscript"/>
        <sz val="8"/>
        <rFont val="Calibri"/>
        <family val="2"/>
      </rPr>
      <t>(2,3)</t>
    </r>
    <r>
      <rPr>
        <sz val="8"/>
        <rFont val="Calibri"/>
        <family val="2"/>
      </rPr>
      <t xml:space="preserve"> (embedded)</t>
    </r>
  </si>
  <si>
    <r>
      <t>$7,050</t>
    </r>
    <r>
      <rPr>
        <vertAlign val="superscript"/>
        <sz val="8"/>
        <rFont val="Calibri"/>
        <family val="2"/>
      </rPr>
      <t>(2,3)</t>
    </r>
    <r>
      <rPr>
        <sz val="8"/>
        <rFont val="Calibri"/>
        <family val="2"/>
      </rPr>
      <t>/$14,100</t>
    </r>
    <r>
      <rPr>
        <vertAlign val="superscript"/>
        <sz val="8"/>
        <rFont val="Calibri"/>
        <family val="2"/>
      </rPr>
      <t xml:space="preserve">(2,3) </t>
    </r>
    <r>
      <rPr>
        <sz val="8"/>
        <rFont val="Calibri"/>
        <family val="2"/>
      </rPr>
      <t>(embedded)</t>
    </r>
  </si>
  <si>
    <r>
      <t>$7,000</t>
    </r>
    <r>
      <rPr>
        <vertAlign val="superscript"/>
        <sz val="8"/>
        <rFont val="Calibri"/>
        <family val="2"/>
      </rPr>
      <t>(2,3)</t>
    </r>
    <r>
      <rPr>
        <sz val="8"/>
        <rFont val="Calibri"/>
        <family val="2"/>
      </rPr>
      <t>/$14,000</t>
    </r>
    <r>
      <rPr>
        <vertAlign val="superscript"/>
        <sz val="8"/>
        <rFont val="Calibri"/>
        <family val="2"/>
      </rPr>
      <t>(2,3)</t>
    </r>
    <r>
      <rPr>
        <sz val="8"/>
        <rFont val="Calibri"/>
        <family val="2"/>
      </rPr>
      <t xml:space="preserve"> (embedded)</t>
    </r>
  </si>
  <si>
    <r>
      <t>$8,750</t>
    </r>
    <r>
      <rPr>
        <vertAlign val="superscript"/>
        <sz val="8"/>
        <rFont val="Calibri"/>
        <family val="2"/>
      </rPr>
      <t>(2,3)</t>
    </r>
    <r>
      <rPr>
        <sz val="8"/>
        <rFont val="Calibri"/>
        <family val="2"/>
      </rPr>
      <t>/17,500</t>
    </r>
    <r>
      <rPr>
        <vertAlign val="superscript"/>
        <sz val="8"/>
        <rFont val="Calibri"/>
        <family val="2"/>
      </rPr>
      <t xml:space="preserve">(2,3) </t>
    </r>
    <r>
      <rPr>
        <sz val="8"/>
        <rFont val="Calibri"/>
        <family val="2"/>
      </rPr>
      <t>(embedded)</t>
    </r>
  </si>
  <si>
    <r>
      <t>$7,500/$15,000 (embedded)</t>
    </r>
    <r>
      <rPr>
        <vertAlign val="superscript"/>
        <sz val="8"/>
        <rFont val="Calibri"/>
        <family val="2"/>
      </rPr>
      <t>(2,3)</t>
    </r>
  </si>
  <si>
    <r>
      <t>$7,200/$14,400 (embedded)</t>
    </r>
    <r>
      <rPr>
        <vertAlign val="superscript"/>
        <sz val="8"/>
        <rFont val="Calibri"/>
        <family val="2"/>
      </rPr>
      <t>(2,3)</t>
    </r>
  </si>
  <si>
    <r>
      <t>$8,750</t>
    </r>
    <r>
      <rPr>
        <vertAlign val="superscript"/>
        <sz val="8"/>
        <rFont val="Calibri"/>
        <family val="2"/>
      </rPr>
      <t>(2,3)</t>
    </r>
    <r>
      <rPr>
        <sz val="8"/>
        <rFont val="Calibri"/>
        <family val="2"/>
      </rPr>
      <t>/17,500</t>
    </r>
    <r>
      <rPr>
        <vertAlign val="superscript"/>
        <sz val="8"/>
        <rFont val="Calibri"/>
        <family val="2"/>
      </rPr>
      <t xml:space="preserve">(2,3) </t>
    </r>
    <r>
      <rPr>
        <sz val="8"/>
        <rFont val="Calibri"/>
      </rPr>
      <t>(embedded)</t>
    </r>
  </si>
  <si>
    <r>
      <t xml:space="preserve"> $7,800</t>
    </r>
    <r>
      <rPr>
        <vertAlign val="superscript"/>
        <sz val="8"/>
        <rFont val="Calibri"/>
        <family val="2"/>
      </rPr>
      <t>(2,3)</t>
    </r>
    <r>
      <rPr>
        <sz val="8"/>
        <rFont val="Calibri"/>
        <family val="2"/>
      </rPr>
      <t>/$15,600</t>
    </r>
    <r>
      <rPr>
        <vertAlign val="superscript"/>
        <sz val="8"/>
        <rFont val="Calibri"/>
        <family val="2"/>
      </rPr>
      <t>(2,3)</t>
    </r>
    <r>
      <rPr>
        <sz val="8"/>
        <rFont val="Calibri"/>
        <family val="2"/>
      </rPr>
      <t xml:space="preserve"> (embedded)</t>
    </r>
  </si>
  <si>
    <r>
      <t>$3,700</t>
    </r>
    <r>
      <rPr>
        <vertAlign val="superscript"/>
        <sz val="8"/>
        <rFont val="Calibri"/>
        <family val="2"/>
      </rPr>
      <t>(2,3)</t>
    </r>
    <r>
      <rPr>
        <sz val="8"/>
        <rFont val="Calibri"/>
        <family val="2"/>
      </rPr>
      <t>/$7,400</t>
    </r>
    <r>
      <rPr>
        <vertAlign val="superscript"/>
        <sz val="8"/>
        <rFont val="Calibri"/>
        <family val="2"/>
      </rPr>
      <t>(2,3)</t>
    </r>
    <r>
      <rPr>
        <sz val="8"/>
        <rFont val="Calibri"/>
        <family val="2"/>
      </rPr>
      <t xml:space="preserve"> (embedded)</t>
    </r>
  </si>
  <si>
    <r>
      <t>$3,550</t>
    </r>
    <r>
      <rPr>
        <vertAlign val="superscript"/>
        <sz val="8"/>
        <rFont val="Calibri"/>
        <family val="2"/>
      </rPr>
      <t>(2,3)</t>
    </r>
    <r>
      <rPr>
        <sz val="8"/>
        <rFont val="Calibri"/>
        <family val="2"/>
      </rPr>
      <t>/$7,100</t>
    </r>
    <r>
      <rPr>
        <vertAlign val="superscript"/>
        <sz val="8"/>
        <rFont val="Calibri"/>
        <family val="2"/>
      </rPr>
      <t xml:space="preserve">(2,3) </t>
    </r>
    <r>
      <rPr>
        <sz val="8"/>
        <rFont val="Calibri"/>
        <family val="2"/>
      </rPr>
      <t>(embedded)</t>
    </r>
  </si>
  <si>
    <r>
      <t>$8,500</t>
    </r>
    <r>
      <rPr>
        <vertAlign val="superscript"/>
        <sz val="8"/>
        <rFont val="Calibri"/>
        <family val="2"/>
      </rPr>
      <t>(2,3)</t>
    </r>
    <r>
      <rPr>
        <sz val="8"/>
        <rFont val="Calibri"/>
        <family val="2"/>
      </rPr>
      <t>/$17,000</t>
    </r>
    <r>
      <rPr>
        <vertAlign val="superscript"/>
        <sz val="8"/>
        <rFont val="Calibri"/>
        <family val="2"/>
      </rPr>
      <t>(2,3)</t>
    </r>
    <r>
      <rPr>
        <sz val="8"/>
        <rFont val="Calibri"/>
        <family val="2"/>
      </rPr>
      <t xml:space="preserve"> (embedded)</t>
    </r>
  </si>
  <si>
    <r>
      <t>$3,000</t>
    </r>
    <r>
      <rPr>
        <vertAlign val="superscript"/>
        <sz val="8"/>
        <rFont val="Calibri"/>
        <family val="2"/>
      </rPr>
      <t>(1,3)</t>
    </r>
    <r>
      <rPr>
        <sz val="8"/>
        <rFont val="Calibri"/>
        <family val="2"/>
      </rPr>
      <t>/$6,000</t>
    </r>
    <r>
      <rPr>
        <vertAlign val="superscript"/>
        <sz val="8"/>
        <rFont val="Calibri"/>
        <family val="2"/>
      </rPr>
      <t>(1,3)</t>
    </r>
    <r>
      <rPr>
        <sz val="8"/>
        <rFont val="Calibri"/>
        <family val="2"/>
      </rPr>
      <t xml:space="preserve"> (embedded)</t>
    </r>
  </si>
  <si>
    <r>
      <t>$4,500</t>
    </r>
    <r>
      <rPr>
        <vertAlign val="superscript"/>
        <sz val="8"/>
        <rFont val="Calibri"/>
        <family val="2"/>
      </rPr>
      <t>1,3</t>
    </r>
    <r>
      <rPr>
        <sz val="8"/>
        <rFont val="Calibri"/>
        <family val="2"/>
      </rPr>
      <t>/$9,000</t>
    </r>
    <r>
      <rPr>
        <vertAlign val="superscript"/>
        <sz val="8"/>
        <rFont val="Calibri"/>
        <family val="2"/>
      </rPr>
      <t>1,3</t>
    </r>
    <r>
      <rPr>
        <sz val="8"/>
        <rFont val="Calibri"/>
        <family val="2"/>
      </rPr>
      <t xml:space="preserve"> (embedded)</t>
    </r>
  </si>
  <si>
    <r>
      <t>$8,750</t>
    </r>
    <r>
      <rPr>
        <vertAlign val="superscript"/>
        <sz val="8"/>
        <rFont val="Calibri"/>
        <family val="2"/>
      </rPr>
      <t>2,3</t>
    </r>
    <r>
      <rPr>
        <sz val="8"/>
        <rFont val="Calibri"/>
        <family val="2"/>
      </rPr>
      <t>/17,500</t>
    </r>
    <r>
      <rPr>
        <vertAlign val="superscript"/>
        <sz val="8"/>
        <rFont val="Calibri"/>
        <family val="2"/>
      </rPr>
      <t>2,3</t>
    </r>
    <r>
      <rPr>
        <sz val="8"/>
        <rFont val="Calibri"/>
        <family val="2"/>
      </rPr>
      <t xml:space="preserve"> (embedded)</t>
    </r>
  </si>
  <si>
    <r>
      <t>$7,700</t>
    </r>
    <r>
      <rPr>
        <vertAlign val="superscript"/>
        <sz val="8"/>
        <rFont val="Calibri"/>
        <family val="2"/>
      </rPr>
      <t>(1,3)</t>
    </r>
    <r>
      <rPr>
        <sz val="8"/>
        <rFont val="Calibri"/>
        <family val="2"/>
      </rPr>
      <t>/$15,400</t>
    </r>
    <r>
      <rPr>
        <vertAlign val="superscript"/>
        <sz val="8"/>
        <rFont val="Calibri"/>
        <family val="2"/>
      </rPr>
      <t>(1,3)</t>
    </r>
    <r>
      <rPr>
        <sz val="8"/>
        <rFont val="Calibri"/>
        <family val="2"/>
      </rPr>
      <t xml:space="preserve"> (embedded)</t>
    </r>
  </si>
  <si>
    <r>
      <t>$7,500</t>
    </r>
    <r>
      <rPr>
        <vertAlign val="superscript"/>
        <sz val="8"/>
        <rFont val="Calibri"/>
        <family val="2"/>
      </rPr>
      <t>(1,3)</t>
    </r>
    <r>
      <rPr>
        <sz val="8"/>
        <rFont val="Calibri"/>
        <family val="2"/>
      </rPr>
      <t>/$15,000</t>
    </r>
    <r>
      <rPr>
        <vertAlign val="superscript"/>
        <sz val="8"/>
        <rFont val="Calibri"/>
        <family val="2"/>
      </rPr>
      <t>(1,3)</t>
    </r>
    <r>
      <rPr>
        <sz val="8"/>
        <rFont val="Calibri"/>
        <family val="2"/>
      </rPr>
      <t xml:space="preserve"> (embedded)</t>
    </r>
  </si>
  <si>
    <r>
      <t>$7,800</t>
    </r>
    <r>
      <rPr>
        <vertAlign val="superscript"/>
        <sz val="8"/>
        <rFont val="Calibri"/>
        <family val="2"/>
      </rPr>
      <t>(2,3)</t>
    </r>
    <r>
      <rPr>
        <sz val="8"/>
        <rFont val="Calibri"/>
        <family val="2"/>
      </rPr>
      <t>/$15,600</t>
    </r>
    <r>
      <rPr>
        <vertAlign val="superscript"/>
        <sz val="8"/>
        <rFont val="Calibri"/>
        <family val="2"/>
      </rPr>
      <t>(2,3)</t>
    </r>
    <r>
      <rPr>
        <sz val="8"/>
        <rFont val="Calibri"/>
        <family val="2"/>
      </rPr>
      <t>(embedded)</t>
    </r>
  </si>
  <si>
    <r>
      <t>$9,100</t>
    </r>
    <r>
      <rPr>
        <vertAlign val="superscript"/>
        <sz val="8"/>
        <rFont val="Calibri"/>
        <family val="2"/>
      </rPr>
      <t>(2,3)</t>
    </r>
    <r>
      <rPr>
        <sz val="8"/>
        <rFont val="Calibri"/>
        <family val="2"/>
      </rPr>
      <t>/18,200</t>
    </r>
    <r>
      <rPr>
        <vertAlign val="superscript"/>
        <sz val="8"/>
        <rFont val="Calibri"/>
        <family val="2"/>
      </rPr>
      <t xml:space="preserve">(2,3) </t>
    </r>
    <r>
      <rPr>
        <sz val="8"/>
        <rFont val="Calibri"/>
        <family val="2"/>
      </rPr>
      <t>(embedded)</t>
    </r>
  </si>
  <si>
    <r>
      <t>$8,750</t>
    </r>
    <r>
      <rPr>
        <vertAlign val="superscript"/>
        <sz val="8"/>
        <rFont val="Calibri"/>
        <family val="2"/>
      </rPr>
      <t>2,3</t>
    </r>
    <r>
      <rPr>
        <sz val="8"/>
        <rFont val="Calibri"/>
      </rPr>
      <t>/17,500</t>
    </r>
    <r>
      <rPr>
        <vertAlign val="superscript"/>
        <sz val="8"/>
        <rFont val="Calibri"/>
        <family val="2"/>
      </rPr>
      <t>2,3</t>
    </r>
    <r>
      <rPr>
        <sz val="8"/>
        <rFont val="Calibri"/>
      </rPr>
      <t xml:space="preserve"> (embedded)</t>
    </r>
  </si>
  <si>
    <r>
      <t>$8,600</t>
    </r>
    <r>
      <rPr>
        <vertAlign val="superscript"/>
        <sz val="8"/>
        <rFont val="Calibri"/>
        <family val="2"/>
      </rPr>
      <t>(2,3)</t>
    </r>
    <r>
      <rPr>
        <sz val="8"/>
        <rFont val="Calibri"/>
        <family val="2"/>
      </rPr>
      <t>/17,200</t>
    </r>
    <r>
      <rPr>
        <vertAlign val="superscript"/>
        <sz val="8"/>
        <rFont val="Calibri"/>
        <family val="2"/>
      </rPr>
      <t>(2,3)</t>
    </r>
    <r>
      <rPr>
        <sz val="8"/>
        <rFont val="Calibri"/>
        <family val="2"/>
      </rPr>
      <t xml:space="preserve"> (embedded)</t>
    </r>
  </si>
  <si>
    <r>
      <t>$8,300</t>
    </r>
    <r>
      <rPr>
        <vertAlign val="superscript"/>
        <sz val="8"/>
        <rFont val="Calibri"/>
        <family val="2"/>
      </rPr>
      <t>(2,3)</t>
    </r>
    <r>
      <rPr>
        <sz val="8"/>
        <rFont val="Calibri"/>
        <family val="2"/>
      </rPr>
      <t>/16,600</t>
    </r>
    <r>
      <rPr>
        <vertAlign val="superscript"/>
        <sz val="8"/>
        <rFont val="Calibri"/>
        <family val="2"/>
      </rPr>
      <t>(2,3)</t>
    </r>
    <r>
      <rPr>
        <sz val="8"/>
        <rFont val="Calibri"/>
        <family val="2"/>
      </rPr>
      <t xml:space="preserve"> (embedded)</t>
    </r>
  </si>
  <si>
    <r>
      <t>$3,000</t>
    </r>
    <r>
      <rPr>
        <vertAlign val="superscript"/>
        <sz val="8"/>
        <rFont val="Calibri"/>
        <family val="2"/>
      </rPr>
      <t>(2,3)</t>
    </r>
    <r>
      <rPr>
        <sz val="8"/>
        <rFont val="Calibri"/>
        <family val="2"/>
      </rPr>
      <t>/$6,000</t>
    </r>
    <r>
      <rPr>
        <vertAlign val="superscript"/>
        <sz val="8"/>
        <rFont val="Calibri"/>
        <family val="2"/>
      </rPr>
      <t>(2,3)</t>
    </r>
    <r>
      <rPr>
        <sz val="8"/>
        <rFont val="Calibri"/>
        <family val="2"/>
      </rPr>
      <t xml:space="preserve"> (embedded)</t>
    </r>
  </si>
  <si>
    <t>$1,500/$3,000</t>
  </si>
  <si>
    <t>$2,500/$5,000</t>
  </si>
  <si>
    <t>$3,000/$6,000</t>
  </si>
  <si>
    <t>$3,500/$7,000</t>
  </si>
  <si>
    <t>$3,500/$7,000 (embedded)</t>
  </si>
  <si>
    <t>$4,500/$9,000 (embedded)</t>
  </si>
  <si>
    <t>$3,500/$7,000 (aggregate)</t>
  </si>
  <si>
    <t>$5,950/$11,900 (embedded)</t>
  </si>
  <si>
    <t>$5,000/$10,000 (embedded)</t>
  </si>
  <si>
    <r>
      <rPr>
        <b/>
        <sz val="8"/>
        <rFont val="Calibri"/>
        <family val="2"/>
      </rPr>
      <t xml:space="preserve">IN THE MEDICAL OFFICE
</t>
    </r>
    <r>
      <rPr>
        <sz val="8"/>
        <rFont val="Calibri"/>
        <family val="2"/>
      </rPr>
      <t>Primary care visits</t>
    </r>
  </si>
  <si>
    <r>
      <t>$60 (after plan deductible)</t>
    </r>
    <r>
      <rPr>
        <vertAlign val="superscript"/>
        <sz val="8"/>
        <rFont val="Calibri"/>
        <family val="2"/>
      </rPr>
      <t>(22)</t>
    </r>
  </si>
  <si>
    <r>
      <t>$65 (after plan deductible)</t>
    </r>
    <r>
      <rPr>
        <vertAlign val="superscript"/>
        <sz val="8"/>
        <rFont val="Calibri"/>
        <family val="2"/>
      </rPr>
      <t>(22)</t>
    </r>
  </si>
  <si>
    <t>0% (after plan deductible)</t>
  </si>
  <si>
    <t>25% (after plan deductible)</t>
  </si>
  <si>
    <t>15% (after plan deductible)</t>
  </si>
  <si>
    <t>$0 (after deductible)</t>
  </si>
  <si>
    <t>$30 (after deductible)</t>
  </si>
  <si>
    <r>
      <rPr>
        <sz val="8"/>
        <rFont val="Calibri"/>
        <family val="2"/>
      </rPr>
      <t>Urgent care visits</t>
    </r>
  </si>
  <si>
    <t>Urgent care visits</t>
  </si>
  <si>
    <r>
      <rPr>
        <sz val="8"/>
        <rFont val="Calibri"/>
        <family val="2"/>
      </rPr>
      <t>Specialty office visits</t>
    </r>
  </si>
  <si>
    <r>
      <t>$95 (after plan deductible)</t>
    </r>
    <r>
      <rPr>
        <vertAlign val="superscript"/>
        <sz val="8"/>
        <rFont val="Calibri"/>
        <family val="2"/>
      </rPr>
      <t>(22)</t>
    </r>
  </si>
  <si>
    <t>Specialty office visits</t>
  </si>
  <si>
    <r>
      <t>$80 (after plan deductible)</t>
    </r>
    <r>
      <rPr>
        <vertAlign val="superscript"/>
        <sz val="8"/>
        <rFont val="Calibri"/>
        <family val="2"/>
      </rPr>
      <t>(22)</t>
    </r>
  </si>
  <si>
    <r>
      <rPr>
        <sz val="8"/>
        <rFont val="Calibri"/>
        <family val="2"/>
      </rPr>
      <t>Preventive exams, vaccines (immunizations)</t>
    </r>
  </si>
  <si>
    <r>
      <t>$0</t>
    </r>
    <r>
      <rPr>
        <vertAlign val="superscript"/>
        <sz val="8"/>
        <color rgb="FF000000"/>
        <rFont val="Calibri"/>
        <family val="2"/>
      </rPr>
      <t>(4,5)</t>
    </r>
  </si>
  <si>
    <t>Preventive exams, vaccines (immunizations)</t>
  </si>
  <si>
    <r>
      <rPr>
        <sz val="8"/>
        <rFont val="Calibri"/>
        <family val="2"/>
      </rPr>
      <t>Prenatal care</t>
    </r>
  </si>
  <si>
    <t>Prenatal care</t>
  </si>
  <si>
    <r>
      <rPr>
        <sz val="8"/>
        <rFont val="Calibri"/>
        <family val="2"/>
      </rPr>
      <t>Postpartum care</t>
    </r>
  </si>
  <si>
    <t>Postpartum care</t>
  </si>
  <si>
    <r>
      <rPr>
        <sz val="8"/>
        <rFont val="Calibri"/>
        <family val="2"/>
      </rPr>
      <t>Well-child preventive care visits</t>
    </r>
  </si>
  <si>
    <t>$0 through age 23 months</t>
  </si>
  <si>
    <t>Well-child preventive care visits</t>
  </si>
  <si>
    <r>
      <rPr>
        <sz val="8"/>
        <rFont val="Calibri"/>
        <family val="2"/>
      </rPr>
      <t>Allergy injections</t>
    </r>
  </si>
  <si>
    <t>$5 per visit (after plan deductible)</t>
  </si>
  <si>
    <t>$0 per visit (after plan deductible)</t>
  </si>
  <si>
    <t>Allergy injections</t>
  </si>
  <si>
    <t>$5 per visit</t>
  </si>
  <si>
    <t>25% per vist (after plan deductible)</t>
  </si>
  <si>
    <t>15% per visit (after plan deductible)</t>
  </si>
  <si>
    <t>$0 per visit</t>
  </si>
  <si>
    <t>$5 per visit (after deductible)</t>
  </si>
  <si>
    <t>$0 per visit (after deductible)</t>
  </si>
  <si>
    <r>
      <t>Not covered</t>
    </r>
    <r>
      <rPr>
        <vertAlign val="superscript"/>
        <sz val="8"/>
        <rFont val="Calibri"/>
        <family val="2"/>
      </rPr>
      <t>(6)</t>
    </r>
  </si>
  <si>
    <r>
      <rPr>
        <sz val="8"/>
        <rFont val="Calibri"/>
        <family val="2"/>
      </rPr>
      <t>Infertility services</t>
    </r>
  </si>
  <si>
    <t>50% (IVF not covered)</t>
  </si>
  <si>
    <t>Not covered</t>
  </si>
  <si>
    <r>
      <rPr>
        <sz val="8"/>
        <rFont val="Calibri"/>
        <family val="2"/>
      </rPr>
      <t>Physical, occupational, and speech therapy</t>
    </r>
  </si>
  <si>
    <t>Physical, occupational, and speech therapy</t>
  </si>
  <si>
    <t>$35 (after plan deductible)</t>
  </si>
  <si>
    <t>$40 (after deductible)</t>
  </si>
  <si>
    <r>
      <rPr>
        <sz val="8"/>
        <rFont val="Calibri"/>
        <family val="2"/>
      </rPr>
      <t>Most laboratory tests</t>
    </r>
  </si>
  <si>
    <r>
      <t>$40</t>
    </r>
    <r>
      <rPr>
        <vertAlign val="superscript"/>
        <sz val="8"/>
        <color rgb="FF000000"/>
        <rFont val="Calibri"/>
        <family val="2"/>
      </rPr>
      <t>(7)</t>
    </r>
  </si>
  <si>
    <r>
      <t>0% (after plan deductible)</t>
    </r>
    <r>
      <rPr>
        <vertAlign val="superscript"/>
        <sz val="8"/>
        <rFont val="Calibri"/>
        <family val="2"/>
      </rPr>
      <t>(7)</t>
    </r>
  </si>
  <si>
    <t>Most laboratory tests</t>
  </si>
  <si>
    <r>
      <t>$30</t>
    </r>
    <r>
      <rPr>
        <vertAlign val="superscript"/>
        <sz val="8"/>
        <color rgb="FF000000"/>
        <rFont val="Calibri"/>
        <family val="2"/>
      </rPr>
      <t xml:space="preserve"> (7)</t>
    </r>
  </si>
  <si>
    <r>
      <t>25% (after plan deductible)</t>
    </r>
    <r>
      <rPr>
        <vertAlign val="superscript"/>
        <sz val="8"/>
        <rFont val="Calibri"/>
        <family val="2"/>
      </rPr>
      <t>(7)</t>
    </r>
  </si>
  <si>
    <r>
      <t xml:space="preserve">$55 </t>
    </r>
    <r>
      <rPr>
        <vertAlign val="superscript"/>
        <sz val="8"/>
        <color rgb="FF000000"/>
        <rFont val="Calibri"/>
        <family val="2"/>
      </rPr>
      <t>(7)</t>
    </r>
  </si>
  <si>
    <r>
      <t>$35</t>
    </r>
    <r>
      <rPr>
        <vertAlign val="superscript"/>
        <sz val="8"/>
        <color rgb="FF000000"/>
        <rFont val="Calibri"/>
        <family val="2"/>
      </rPr>
      <t>(7)</t>
    </r>
  </si>
  <si>
    <r>
      <t>15% (after plan deductible)</t>
    </r>
    <r>
      <rPr>
        <vertAlign val="superscript"/>
        <sz val="8"/>
        <rFont val="Calibri"/>
        <family val="2"/>
      </rPr>
      <t>(7)</t>
    </r>
  </si>
  <si>
    <r>
      <t>$20</t>
    </r>
    <r>
      <rPr>
        <vertAlign val="superscript"/>
        <sz val="8"/>
        <color rgb="FF000000"/>
        <rFont val="Calibri"/>
        <family val="2"/>
      </rPr>
      <t>(7)</t>
    </r>
  </si>
  <si>
    <r>
      <t>$20</t>
    </r>
    <r>
      <rPr>
        <vertAlign val="superscript"/>
        <sz val="8"/>
        <color rgb="FF000000"/>
        <rFont val="Calibri"/>
        <family val="2"/>
      </rPr>
      <t xml:space="preserve"> 7</t>
    </r>
  </si>
  <si>
    <r>
      <t xml:space="preserve">$30 </t>
    </r>
    <r>
      <rPr>
        <vertAlign val="superscript"/>
        <sz val="8"/>
        <color rgb="FF000000"/>
        <rFont val="Calibri"/>
        <family val="2"/>
      </rPr>
      <t>7</t>
    </r>
  </si>
  <si>
    <r>
      <t>$30</t>
    </r>
    <r>
      <rPr>
        <vertAlign val="superscript"/>
        <sz val="8"/>
        <color rgb="FF000000"/>
        <rFont val="Calibri"/>
        <family val="2"/>
      </rPr>
      <t>(7)</t>
    </r>
  </si>
  <si>
    <r>
      <t>$30(</t>
    </r>
    <r>
      <rPr>
        <vertAlign val="superscript"/>
        <sz val="8"/>
        <color rgb="FF000000"/>
        <rFont val="Calibri"/>
        <family val="2"/>
      </rPr>
      <t>7)</t>
    </r>
  </si>
  <si>
    <r>
      <t>$30 (after plan deductible)</t>
    </r>
    <r>
      <rPr>
        <vertAlign val="superscript"/>
        <sz val="8"/>
        <rFont val="Calibri"/>
        <family val="2"/>
      </rPr>
      <t>(7)</t>
    </r>
  </si>
  <si>
    <r>
      <t>$30</t>
    </r>
    <r>
      <rPr>
        <vertAlign val="superscript"/>
        <sz val="8"/>
        <rFont val="Calibri"/>
        <family val="2"/>
      </rPr>
      <t>(7)</t>
    </r>
  </si>
  <si>
    <t>$10 (after deductible)</t>
  </si>
  <si>
    <r>
      <rPr>
        <sz val="8"/>
        <rFont val="Calibri"/>
        <family val="2"/>
      </rPr>
      <t>Most X-rays and diagnostic testing</t>
    </r>
  </si>
  <si>
    <r>
      <t>40% (after plan deductible)</t>
    </r>
    <r>
      <rPr>
        <vertAlign val="superscript"/>
        <sz val="8"/>
        <rFont val="Calibri"/>
        <family val="2"/>
      </rPr>
      <t>(7)</t>
    </r>
  </si>
  <si>
    <t>Most X-rays and diagnostic testing</t>
  </si>
  <si>
    <r>
      <t>$75</t>
    </r>
    <r>
      <rPr>
        <vertAlign val="superscript"/>
        <sz val="8"/>
        <color rgb="FF000000"/>
        <rFont val="Calibri"/>
        <family val="2"/>
      </rPr>
      <t xml:space="preserve"> (7)</t>
    </r>
  </si>
  <si>
    <r>
      <t>$90</t>
    </r>
    <r>
      <rPr>
        <vertAlign val="superscript"/>
        <sz val="8"/>
        <color rgb="FF000000"/>
        <rFont val="Calibri"/>
        <family val="2"/>
      </rPr>
      <t xml:space="preserve"> (7)</t>
    </r>
  </si>
  <si>
    <r>
      <t>$55</t>
    </r>
    <r>
      <rPr>
        <vertAlign val="superscript"/>
        <sz val="8"/>
        <color rgb="FF000000"/>
        <rFont val="Calibri"/>
        <family val="2"/>
      </rPr>
      <t>(7)</t>
    </r>
  </si>
  <si>
    <r>
      <t xml:space="preserve">$75 </t>
    </r>
    <r>
      <rPr>
        <vertAlign val="superscript"/>
        <sz val="8"/>
        <color rgb="FF000000"/>
        <rFont val="Calibri"/>
        <family val="2"/>
      </rPr>
      <t>7</t>
    </r>
  </si>
  <si>
    <r>
      <t>$60</t>
    </r>
    <r>
      <rPr>
        <vertAlign val="superscript"/>
        <sz val="8"/>
        <color rgb="FF000000"/>
        <rFont val="Calibri"/>
        <family val="2"/>
      </rPr>
      <t>(7)</t>
    </r>
  </si>
  <si>
    <r>
      <t>$75 (after plan deductible)</t>
    </r>
    <r>
      <rPr>
        <vertAlign val="superscript"/>
        <sz val="8"/>
        <color rgb="FF000000"/>
        <rFont val="Calibri"/>
        <family val="2"/>
      </rPr>
      <t>(7)</t>
    </r>
  </si>
  <si>
    <r>
      <t>50% (after plan deductible)</t>
    </r>
    <r>
      <rPr>
        <vertAlign val="superscript"/>
        <sz val="8"/>
        <rFont val="Calibri"/>
        <family val="2"/>
      </rPr>
      <t>(7)</t>
    </r>
  </si>
  <si>
    <r>
      <t xml:space="preserve">$50 </t>
    </r>
    <r>
      <rPr>
        <vertAlign val="superscript"/>
        <sz val="8"/>
        <rFont val="Calibri"/>
        <family val="2"/>
      </rPr>
      <t>(7)</t>
    </r>
  </si>
  <si>
    <r>
      <rPr>
        <sz val="8"/>
        <rFont val="Calibri"/>
        <family val="2"/>
      </rPr>
      <t>Most MRI/CT/PET scans</t>
    </r>
  </si>
  <si>
    <t>Most MRI/CT/PET scans</t>
  </si>
  <si>
    <r>
      <t>$400 (after plan deductible)</t>
    </r>
    <r>
      <rPr>
        <vertAlign val="superscript"/>
        <sz val="8"/>
        <rFont val="Calibri"/>
        <family val="2"/>
      </rPr>
      <t>(7)</t>
    </r>
  </si>
  <si>
    <r>
      <t>$300 (after plan deductible)</t>
    </r>
    <r>
      <rPr>
        <vertAlign val="superscript"/>
        <sz val="8"/>
        <color rgb="FF000000"/>
        <rFont val="Calibri"/>
        <family val="2"/>
      </rPr>
      <t>(7)</t>
    </r>
  </si>
  <si>
    <r>
      <t>$250 (after plan deductible)</t>
    </r>
    <r>
      <rPr>
        <vertAlign val="superscript"/>
        <sz val="8"/>
        <color rgb="FF000000"/>
        <rFont val="Calibri"/>
        <family val="2"/>
      </rPr>
      <t>(7)</t>
    </r>
  </si>
  <si>
    <r>
      <t>$150</t>
    </r>
    <r>
      <rPr>
        <vertAlign val="superscript"/>
        <sz val="8"/>
        <color rgb="FF000000"/>
        <rFont val="Calibri"/>
        <family val="2"/>
      </rPr>
      <t>(7)</t>
    </r>
  </si>
  <si>
    <r>
      <t>$100</t>
    </r>
    <r>
      <rPr>
        <vertAlign val="superscript"/>
        <sz val="8"/>
        <color rgb="FF000000"/>
        <rFont val="Calibri"/>
        <family val="2"/>
      </rPr>
      <t xml:space="preserve"> 7</t>
    </r>
  </si>
  <si>
    <r>
      <t>$400 (after plan deductible)</t>
    </r>
    <r>
      <rPr>
        <vertAlign val="superscript"/>
        <sz val="8"/>
        <rFont val="Calibri"/>
        <family val="2"/>
      </rPr>
      <t>7</t>
    </r>
  </si>
  <si>
    <r>
      <t>$250</t>
    </r>
    <r>
      <rPr>
        <vertAlign val="superscript"/>
        <sz val="8"/>
        <color rgb="FF000000"/>
        <rFont val="Calibri"/>
        <family val="2"/>
      </rPr>
      <t>(7)</t>
    </r>
  </si>
  <si>
    <r>
      <t>$350 (after plan deductible)</t>
    </r>
    <r>
      <rPr>
        <vertAlign val="superscript"/>
        <sz val="8"/>
        <color rgb="FF000000"/>
        <rFont val="Calibri"/>
        <family val="2"/>
      </rPr>
      <t>(7)</t>
    </r>
  </si>
  <si>
    <r>
      <t>$400 (after plan deductible)</t>
    </r>
    <r>
      <rPr>
        <vertAlign val="superscript"/>
        <sz val="8"/>
        <color rgb="FF000000"/>
        <rFont val="Calibri"/>
        <family val="2"/>
      </rPr>
      <t>(7)</t>
    </r>
  </si>
  <si>
    <r>
      <t>$150</t>
    </r>
    <r>
      <rPr>
        <vertAlign val="superscript"/>
        <sz val="8"/>
        <rFont val="Calibri"/>
        <family val="2"/>
      </rPr>
      <t>(7)</t>
    </r>
  </si>
  <si>
    <t>$50 (after deductible)</t>
  </si>
  <si>
    <r>
      <rPr>
        <sz val="8"/>
        <rFont val="Calibri"/>
        <family val="2"/>
      </rPr>
      <t>Outpatient surgery (per procedure)</t>
    </r>
  </si>
  <si>
    <t>40% (after plan deductible)</t>
  </si>
  <si>
    <t>Outpatient surgery (per procedure)</t>
  </si>
  <si>
    <t>45% (after plan deductible)</t>
  </si>
  <si>
    <t>35% (after plan deductible)</t>
  </si>
  <si>
    <t>$335 (after plan deductible)</t>
  </si>
  <si>
    <t>50% (after plan deductible)</t>
  </si>
  <si>
    <t>$250 (after deductible)</t>
  </si>
  <si>
    <t>30% (after deductible)</t>
  </si>
  <si>
    <t>$150 (after deductible)</t>
  </si>
  <si>
    <t>20% (after deductible)</t>
  </si>
  <si>
    <r>
      <rPr>
        <b/>
        <sz val="8"/>
        <rFont val="Calibri"/>
        <family val="2"/>
      </rPr>
      <t xml:space="preserve">EMERGENCY SERVICES
</t>
    </r>
    <r>
      <rPr>
        <sz val="8"/>
        <rFont val="Calibri"/>
        <family val="2"/>
      </rPr>
      <t>Emergency Department visits</t>
    </r>
  </si>
  <si>
    <t>30% (after plan deductible)</t>
  </si>
  <si>
    <t>$250 (after plan deductible)</t>
  </si>
  <si>
    <t>$100 (after deductible)</t>
  </si>
  <si>
    <r>
      <rPr>
        <sz val="8"/>
        <rFont val="Calibri"/>
        <family val="2"/>
      </rPr>
      <t>Ambulance</t>
    </r>
  </si>
  <si>
    <t>$75 (after deductible)</t>
  </si>
  <si>
    <r>
      <rPr>
        <b/>
        <sz val="8"/>
        <rFont val="Calibri"/>
        <family val="2"/>
      </rPr>
      <t xml:space="preserve">PRESCRIPTIONS
</t>
    </r>
    <r>
      <rPr>
        <sz val="8"/>
        <rFont val="Calibri"/>
        <family val="2"/>
      </rPr>
      <t>Generic drugs</t>
    </r>
  </si>
  <si>
    <r>
      <t>$17 (after $500/$1,000 drug deductible) (up to a 30-day supply)</t>
    </r>
    <r>
      <rPr>
        <vertAlign val="superscript"/>
        <sz val="8"/>
        <rFont val="Calibri"/>
        <family val="2"/>
      </rPr>
      <t>(8,21)</t>
    </r>
  </si>
  <si>
    <r>
      <t>$18 (after $500/$1,000 drug deductible) (up to a 30-day supply)</t>
    </r>
    <r>
      <rPr>
        <vertAlign val="superscript"/>
        <sz val="8"/>
        <rFont val="Calibri"/>
        <family val="2"/>
      </rPr>
      <t>(8,21)</t>
    </r>
  </si>
  <si>
    <r>
      <t>0% (after plan deductible)(up to a 30-day supply)</t>
    </r>
    <r>
      <rPr>
        <vertAlign val="superscript"/>
        <sz val="8"/>
        <rFont val="Calibri"/>
        <family val="2"/>
      </rPr>
      <t>(8,9)</t>
    </r>
  </si>
  <si>
    <r>
      <t>$20 (up to a 30-day supply)</t>
    </r>
    <r>
      <rPr>
        <vertAlign val="superscript"/>
        <sz val="8"/>
        <rFont val="Calibri"/>
        <family val="2"/>
      </rPr>
      <t>(8,9)</t>
    </r>
  </si>
  <si>
    <r>
      <t>25% per prescription up to $250 maximum (after plan deductible) (up to a 30-day supply)</t>
    </r>
    <r>
      <rPr>
        <vertAlign val="superscript"/>
        <sz val="8"/>
        <rFont val="Calibri"/>
        <family val="2"/>
      </rPr>
      <t>(8)</t>
    </r>
  </si>
  <si>
    <r>
      <t>$19 (up to a 30-day supply)</t>
    </r>
    <r>
      <rPr>
        <vertAlign val="superscript"/>
        <sz val="8"/>
        <rFont val="Calibri"/>
        <family val="2"/>
      </rPr>
      <t>(8,9)</t>
    </r>
  </si>
  <si>
    <r>
      <t>$15 (up to a 30-day supply)</t>
    </r>
    <r>
      <rPr>
        <vertAlign val="superscript"/>
        <sz val="8"/>
        <rFont val="Calibri"/>
        <family val="2"/>
      </rPr>
      <t>(8,9)</t>
    </r>
  </si>
  <si>
    <r>
      <t>$15 (after plan deductible) (up to a 30-day supply)</t>
    </r>
    <r>
      <rPr>
        <vertAlign val="superscript"/>
        <sz val="8"/>
        <rFont val="Calibri"/>
        <family val="2"/>
      </rPr>
      <t>(8,9)</t>
    </r>
  </si>
  <si>
    <r>
      <t>$5 (up to a 30-day supply)</t>
    </r>
    <r>
      <rPr>
        <vertAlign val="superscript"/>
        <sz val="8"/>
        <rFont val="Calibri"/>
        <family val="2"/>
      </rPr>
      <t>(8,9)</t>
    </r>
  </si>
  <si>
    <r>
      <t>$5 (up to a 30-day supply)</t>
    </r>
    <r>
      <rPr>
        <vertAlign val="superscript"/>
        <sz val="8"/>
        <rFont val="Calibri"/>
        <family val="2"/>
      </rPr>
      <t>8,9</t>
    </r>
  </si>
  <si>
    <r>
      <t>$20 (up to a 30-day supply)</t>
    </r>
    <r>
      <rPr>
        <vertAlign val="superscript"/>
        <sz val="8"/>
        <rFont val="Calibri"/>
        <family val="2"/>
      </rPr>
      <t>8,9</t>
    </r>
  </si>
  <si>
    <r>
      <t>$20</t>
    </r>
    <r>
      <rPr>
        <vertAlign val="superscript"/>
        <sz val="8"/>
        <color rgb="FF000000"/>
        <rFont val="Calibri"/>
        <family val="2"/>
      </rPr>
      <t>(8,9)</t>
    </r>
  </si>
  <si>
    <r>
      <t>$20</t>
    </r>
    <r>
      <rPr>
        <vertAlign val="superscript"/>
        <sz val="8"/>
        <color rgb="FF000000"/>
        <rFont val="Arial Narrow"/>
        <family val="2"/>
      </rPr>
      <t>(8,9)</t>
    </r>
  </si>
  <si>
    <r>
      <t>$10</t>
    </r>
    <r>
      <rPr>
        <vertAlign val="superscript"/>
        <sz val="8"/>
        <color rgb="FF000000"/>
        <rFont val="Calibri"/>
        <family val="2"/>
      </rPr>
      <t>(8,9)</t>
    </r>
  </si>
  <si>
    <r>
      <rPr>
        <b/>
        <sz val="8"/>
        <rFont val="Calibri"/>
        <family val="2"/>
      </rPr>
      <t xml:space="preserve">PRESCRIPTIONS 
</t>
    </r>
    <r>
      <rPr>
        <sz val="8"/>
        <rFont val="Calibri"/>
        <family val="2"/>
      </rPr>
      <t>Generic drugs</t>
    </r>
  </si>
  <si>
    <t>$5
(up to a 100-day supply; does not apply to out-of-pocket maximum)</t>
  </si>
  <si>
    <t>$10
(up to a 30-day supply; does not apply to out-of-pocket maximum)</t>
  </si>
  <si>
    <t>$10
(up to a 100-day supply; does not apply to out-of-pocket maximum)</t>
  </si>
  <si>
    <t>$10
(after deductible; up to a 30-day supply; applies to out-of-pocket maximum)</t>
  </si>
  <si>
    <r>
      <rPr>
        <sz val="8"/>
        <rFont val="Calibri"/>
        <family val="2"/>
      </rPr>
      <t>Brand-name drugs</t>
    </r>
  </si>
  <si>
    <r>
      <t>40% per prescription up to $500 maximum (after $500/$1,000 drug deductible)(up to a 30-day supply)</t>
    </r>
    <r>
      <rPr>
        <vertAlign val="superscript"/>
        <sz val="8"/>
        <rFont val="Calibri"/>
        <family val="2"/>
      </rPr>
      <t>(8,21)</t>
    </r>
  </si>
  <si>
    <t>Brand-name drugs</t>
  </si>
  <si>
    <r>
      <t>$100 (up to a 30-day supply)</t>
    </r>
    <r>
      <rPr>
        <vertAlign val="superscript"/>
        <sz val="8"/>
        <rFont val="Calibri"/>
        <family val="2"/>
      </rPr>
      <t>(8,9)</t>
    </r>
  </si>
  <si>
    <r>
      <t>$85 (after $300/$600 drug deductible) (up to a 30-day supply)</t>
    </r>
    <r>
      <rPr>
        <vertAlign val="superscript"/>
        <sz val="8"/>
        <rFont val="Calibri"/>
        <family val="2"/>
      </rPr>
      <t>(8,9,20)</t>
    </r>
  </si>
  <si>
    <r>
      <t>$85 (after $370/$740 drug deductible) (up to a 30-day supply)</t>
    </r>
    <r>
      <rPr>
        <vertAlign val="superscript"/>
        <sz val="8"/>
        <rFont val="Calibri"/>
        <family val="2"/>
      </rPr>
      <t>(8,9,20)</t>
    </r>
  </si>
  <si>
    <r>
      <t>$40 (up to a 30-day supply)</t>
    </r>
    <r>
      <rPr>
        <vertAlign val="superscript"/>
        <sz val="8"/>
        <rFont val="Calibri"/>
        <family val="2"/>
      </rPr>
      <t>(8,9)</t>
    </r>
  </si>
  <si>
    <r>
      <t>$45 (after plan deductible) (up to a 30-day supply)</t>
    </r>
    <r>
      <rPr>
        <vertAlign val="superscript"/>
        <sz val="8"/>
        <rFont val="Calibri"/>
        <family val="2"/>
      </rPr>
      <t>(8,9)</t>
    </r>
  </si>
  <si>
    <r>
      <t>$30 (after $100/$200 drug deductible) (up to a 30-day supply)</t>
    </r>
    <r>
      <rPr>
        <vertAlign val="superscript"/>
        <sz val="8"/>
        <rFont val="Calibri"/>
        <family val="2"/>
      </rPr>
      <t>(8,9,18)</t>
    </r>
  </si>
  <si>
    <r>
      <t>$100 (after $500/$1,000 drug deductible) (up to a 30-day supply)</t>
    </r>
    <r>
      <rPr>
        <vertAlign val="superscript"/>
        <sz val="8"/>
        <rFont val="Calibri"/>
        <family val="2"/>
      </rPr>
      <t>8,9,21</t>
    </r>
  </si>
  <si>
    <r>
      <t>$50 (up to a 30-day supply)</t>
    </r>
    <r>
      <rPr>
        <vertAlign val="superscript"/>
        <sz val="8"/>
        <rFont val="Calibri"/>
        <family val="2"/>
      </rPr>
      <t>(8,9,19)</t>
    </r>
  </si>
  <si>
    <r>
      <t>$50 (after $250/$500 drug deductible) (up to a 30-day supply)</t>
    </r>
    <r>
      <rPr>
        <vertAlign val="superscript"/>
        <sz val="8"/>
        <rFont val="Calibri"/>
        <family val="2"/>
      </rPr>
      <t>(8,9,19)</t>
    </r>
  </si>
  <si>
    <r>
      <t>$100 (after plan deductible) (up to a 30-day supply)</t>
    </r>
    <r>
      <rPr>
        <vertAlign val="superscript"/>
        <sz val="8"/>
        <rFont val="Calibri"/>
        <family val="2"/>
      </rPr>
      <t>(8,9)</t>
    </r>
  </si>
  <si>
    <r>
      <t>50% per prescription up to $500 maximum (after plan deductible) (up to a 30-day supply)</t>
    </r>
    <r>
      <rPr>
        <vertAlign val="superscript"/>
        <sz val="8"/>
        <rFont val="Calibri"/>
        <family val="2"/>
      </rPr>
      <t>(8,9)</t>
    </r>
  </si>
  <si>
    <r>
      <t>$20</t>
    </r>
    <r>
      <rPr>
        <vertAlign val="superscript"/>
        <sz val="8"/>
        <rFont val="Calibri"/>
        <family val="2"/>
      </rPr>
      <t>(8,9)</t>
    </r>
  </si>
  <si>
    <t>$15
(up to a 100-day supply; does not apply to out-of-pocket maximum)</t>
  </si>
  <si>
    <t>$25
(up to a 30-day supply; does not apply to out-of-pocket maximum)</t>
  </si>
  <si>
    <t>$30
(up to a 30-day supply; does not apply to out-of-pocket maximum)</t>
  </si>
  <si>
    <t>$35
(after pharmacy deductible; up to a 100-day supply; does not apply to out-of-pocket maximum)</t>
  </si>
  <si>
    <t>$35
(up to a 30-day supply; does not apply to out-of-pocket maximum)</t>
  </si>
  <si>
    <t>$30
(after deductible; up to a 30-day supply; applies to out-of-pocket maximum)</t>
  </si>
  <si>
    <r>
      <rPr>
        <sz val="8"/>
        <rFont val="Calibri"/>
        <family val="2"/>
      </rPr>
      <t>Specialty drugs</t>
    </r>
  </si>
  <si>
    <r>
      <t>0% per prescription (after plan deductible)(up to a 30-day supply)</t>
    </r>
    <r>
      <rPr>
        <vertAlign val="superscript"/>
        <sz val="8"/>
        <rFont val="Calibri"/>
        <family val="2"/>
      </rPr>
      <t>(8,9)</t>
    </r>
  </si>
  <si>
    <t>Specialty drugs</t>
  </si>
  <si>
    <r>
      <t>20% per prescription up to $250 maximum (after plan deductible) (up to a 30-day supply)</t>
    </r>
    <r>
      <rPr>
        <vertAlign val="superscript"/>
        <sz val="8"/>
        <rFont val="Calibri"/>
        <family val="2"/>
      </rPr>
      <t>(8,9)</t>
    </r>
  </si>
  <si>
    <r>
      <t>30% per prescription up to $250 maximum (after $300/$600 drug deductible) (up to a 30-day supply)</t>
    </r>
    <r>
      <rPr>
        <vertAlign val="superscript"/>
        <sz val="8"/>
        <rFont val="Calibri"/>
        <family val="2"/>
      </rPr>
      <t>(8,9,20)</t>
    </r>
  </si>
  <si>
    <r>
      <t>30% per prescription up to $250 maximum (after $370/$740 drug deductible) (up to a 30-day supply)</t>
    </r>
    <r>
      <rPr>
        <vertAlign val="superscript"/>
        <sz val="8"/>
        <rFont val="Calibri"/>
        <family val="2"/>
      </rPr>
      <t>(8,9,20)</t>
    </r>
  </si>
  <si>
    <r>
      <t>20% per prescription up to $250 maximum (up to a 30-day supply)</t>
    </r>
    <r>
      <rPr>
        <vertAlign val="superscript"/>
        <sz val="8"/>
        <rFont val="Calibri"/>
        <family val="2"/>
      </rPr>
      <t>(8,9)</t>
    </r>
  </si>
  <si>
    <r>
      <t>15% per prescription up to $250 maximum (after plan deductible) (up to a 30-day supply)</t>
    </r>
    <r>
      <rPr>
        <vertAlign val="superscript"/>
        <sz val="8"/>
        <rFont val="Calibri"/>
        <family val="2"/>
      </rPr>
      <t>(8,9)</t>
    </r>
  </si>
  <si>
    <r>
      <t>20% per prescription up to $250 maximum (after $100/$200 drug deductible) (up to a 30-day supply)</t>
    </r>
    <r>
      <rPr>
        <vertAlign val="superscript"/>
        <sz val="8"/>
        <rFont val="Calibri"/>
        <family val="2"/>
      </rPr>
      <t>(8,9,18)</t>
    </r>
  </si>
  <si>
    <r>
      <t>10% per prescription up to $250 maximum (up to a 30-day supply)</t>
    </r>
    <r>
      <rPr>
        <vertAlign val="superscript"/>
        <sz val="8"/>
        <rFont val="Calibri"/>
        <family val="2"/>
      </rPr>
      <t>(8,9)</t>
    </r>
  </si>
  <si>
    <r>
      <t>10% per prescription up to $250 maximum (up to a 30-day supply)</t>
    </r>
    <r>
      <rPr>
        <vertAlign val="superscript"/>
        <sz val="8"/>
        <rFont val="Calibri"/>
        <family val="2"/>
      </rPr>
      <t>8,9</t>
    </r>
  </si>
  <si>
    <r>
      <t>20% per prescription up to $250 maximum (after $500/$1,000 drug deductible) (up to a 30-day supply)</t>
    </r>
    <r>
      <rPr>
        <vertAlign val="superscript"/>
        <sz val="8"/>
        <rFont val="Calibri"/>
        <family val="2"/>
      </rPr>
      <t>8,9,21</t>
    </r>
  </si>
  <si>
    <r>
      <t>20% per prescription up to $250 maximum (after $250/$500 drug deductible) (up to a 30-day supply)</t>
    </r>
    <r>
      <rPr>
        <vertAlign val="superscript"/>
        <sz val="8"/>
        <rFont val="Calibri"/>
        <family val="2"/>
      </rPr>
      <t>(8,9,19)</t>
    </r>
  </si>
  <si>
    <r>
      <t>45% per prescription up to $250 maximum (after plan deductible) (up to a 30-day supply)</t>
    </r>
    <r>
      <rPr>
        <vertAlign val="superscript"/>
        <sz val="8"/>
        <rFont val="Calibri"/>
        <family val="2"/>
      </rPr>
      <t>(8,9)</t>
    </r>
  </si>
  <si>
    <r>
      <t>10%  per prescription up to $250 maximum (after plan deductible)</t>
    </r>
    <r>
      <rPr>
        <vertAlign val="superscript"/>
        <sz val="8"/>
        <rFont val="Calibri"/>
        <family val="2"/>
      </rPr>
      <t>(8,9)</t>
    </r>
  </si>
  <si>
    <t>For most nonmetal plans, outpatient specialty drugs are included in the brand-name drug category and are subject to a fixed copayment.</t>
  </si>
  <si>
    <t>For most nonmetal plans, outpatient specialty drugs are included in the brand-name drug category and are subject to a fi ed copayment.</t>
  </si>
  <si>
    <r>
      <rPr>
        <b/>
        <sz val="8"/>
        <rFont val="Calibri"/>
        <family val="2"/>
      </rPr>
      <t xml:space="preserve">HOSPITAL CARE
</t>
    </r>
    <r>
      <rPr>
        <sz val="8"/>
        <rFont val="Calibri"/>
        <family val="2"/>
      </rPr>
      <t>Physicians’ services, room and board, tests, medications, supplies, therapies, birth services</t>
    </r>
  </si>
  <si>
    <r>
      <rPr>
        <b/>
        <sz val="8"/>
        <rFont val="Calibri"/>
        <family val="2"/>
      </rPr>
      <t>HOSPITAL CARE</t>
    </r>
    <r>
      <rPr>
        <sz val="8"/>
        <rFont val="Calibri"/>
        <family val="2"/>
      </rPr>
      <t xml:space="preserve">
Physicians’ services, room and board, tests, medications, supplies, therapies, birth services</t>
    </r>
  </si>
  <si>
    <r>
      <t>$600 per day up to 5 days per admission (after plan deductible)</t>
    </r>
    <r>
      <rPr>
        <vertAlign val="superscript"/>
        <sz val="8"/>
        <rFont val="Calibri"/>
        <family val="2"/>
      </rPr>
      <t>(11)</t>
    </r>
  </si>
  <si>
    <t>$500 per admission</t>
  </si>
  <si>
    <r>
      <t>$250 per day (up to 5 days) per admission</t>
    </r>
    <r>
      <rPr>
        <vertAlign val="superscript"/>
        <sz val="8"/>
        <rFont val="Calibri"/>
        <family val="2"/>
      </rPr>
      <t>11</t>
    </r>
  </si>
  <si>
    <r>
      <t>$600 per day up to 5 days per admission</t>
    </r>
    <r>
      <rPr>
        <vertAlign val="superscript"/>
        <sz val="8"/>
        <rFont val="Calibri"/>
        <family val="2"/>
      </rPr>
      <t>(11)</t>
    </r>
  </si>
  <si>
    <t>$500 per admission (after plan deductible)</t>
  </si>
  <si>
    <t>$200 per day
(up to overall out-of-pocket maximum)</t>
  </si>
  <si>
    <t>$300 per day
(up to overall out-of-pocket maximum)</t>
  </si>
  <si>
    <t>$400 per day
(up to overall out-of-pocket maximum)</t>
  </si>
  <si>
    <t>$500 per day
(up to overall out-of-pocket maximum)</t>
  </si>
  <si>
    <t>$500 per day
(after deductible; up to overall out-of-pocket maximum)</t>
  </si>
  <si>
    <t>30% per admission
(after deductible; up to overall out-of-pocket maximum)</t>
  </si>
  <si>
    <t>$300 per day
(after deductible; up to overall out-of-pocket maximum)</t>
  </si>
  <si>
    <t>$450 per day
(after deductible; up to overall out-of-pocket maximum)</t>
  </si>
  <si>
    <t>20% per admission
(after deductible; up to overall out-of-pocket maximum)</t>
  </si>
  <si>
    <r>
      <rPr>
        <sz val="8"/>
        <rFont val="Calibri"/>
        <family val="2"/>
      </rPr>
      <t xml:space="preserve">Skilled nursing facility care
</t>
    </r>
    <r>
      <rPr>
        <sz val="8"/>
        <rFont val="Calibri"/>
        <family val="2"/>
      </rPr>
      <t>(up to 100 days per benefit period)</t>
    </r>
  </si>
  <si>
    <r>
      <t>$300 per day up to 5 days per admission (after plan deductible)</t>
    </r>
    <r>
      <rPr>
        <vertAlign val="superscript"/>
        <sz val="8"/>
        <rFont val="Calibri"/>
        <family val="2"/>
      </rPr>
      <t>(11)</t>
    </r>
  </si>
  <si>
    <t>$250 per admission</t>
  </si>
  <si>
    <r>
      <t>$150 per day (up to 5 days) per admission</t>
    </r>
    <r>
      <rPr>
        <vertAlign val="superscript"/>
        <sz val="8"/>
        <rFont val="Calibri"/>
        <family val="2"/>
      </rPr>
      <t>11</t>
    </r>
  </si>
  <si>
    <t>$300 per day up to 5 days per admission</t>
  </si>
  <si>
    <t>$300 per day up to 5 days per admission (after plan deductible)</t>
  </si>
  <si>
    <t>$250 per admission (after plan deductible)</t>
  </si>
  <si>
    <t>$50 per day
(after deductible; up to overall out-of-pocket maximum)</t>
  </si>
  <si>
    <t>$0 per admission
(after deductible)</t>
  </si>
  <si>
    <r>
      <rPr>
        <b/>
        <sz val="8"/>
        <rFont val="Calibri"/>
        <family val="2"/>
      </rPr>
      <t xml:space="preserve">MENTAL HEALTH SERVICES
</t>
    </r>
    <r>
      <rPr>
        <sz val="8"/>
        <rFont val="Calibri"/>
        <family val="2"/>
      </rPr>
      <t>In the medical office</t>
    </r>
  </si>
  <si>
    <r>
      <t>$0</t>
    </r>
    <r>
      <rPr>
        <vertAlign val="superscript"/>
        <sz val="8"/>
        <color rgb="FF000000"/>
        <rFont val="Calibri"/>
        <family val="2"/>
      </rPr>
      <t>(22)</t>
    </r>
  </si>
  <si>
    <t>$0 (after plan deductible)</t>
  </si>
  <si>
    <r>
      <t>$0 (ded applies after 1st 3 non-preventive visits)(</t>
    </r>
    <r>
      <rPr>
        <vertAlign val="superscript"/>
        <sz val="8"/>
        <rFont val="Calibri"/>
        <family val="2"/>
      </rPr>
      <t>22)</t>
    </r>
  </si>
  <si>
    <r>
      <t>$0 (ded applies after 1st 3 non-preventive visits)</t>
    </r>
    <r>
      <rPr>
        <vertAlign val="superscript"/>
        <sz val="8"/>
        <rFont val="Calibri"/>
        <family val="2"/>
      </rPr>
      <t>(22)</t>
    </r>
  </si>
  <si>
    <r>
      <rPr>
        <sz val="8"/>
        <rFont val="Calibri"/>
        <family val="2"/>
      </rPr>
      <t>In the hospital</t>
    </r>
  </si>
  <si>
    <r>
      <rPr>
        <b/>
        <sz val="8"/>
        <rFont val="Calibri"/>
        <family val="2"/>
      </rPr>
      <t xml:space="preserve">CHEMICAL DEPENDENCY SERVICES
</t>
    </r>
    <r>
      <rPr>
        <sz val="8"/>
        <rFont val="Calibri"/>
        <family val="2"/>
      </rPr>
      <t>In the medical office</t>
    </r>
  </si>
  <si>
    <r>
      <t>$0 (after plan deductible)</t>
    </r>
    <r>
      <rPr>
        <vertAlign val="superscript"/>
        <sz val="8"/>
        <rFont val="Calibri"/>
        <family val="2"/>
      </rPr>
      <t>(22)</t>
    </r>
  </si>
  <si>
    <r>
      <rPr>
        <sz val="8"/>
        <rFont val="Calibri"/>
        <family val="2"/>
      </rPr>
      <t>In the hospital (detoxification only)</t>
    </r>
  </si>
  <si>
    <t>$250 per day (up to 5 days) per admission</t>
  </si>
  <si>
    <r>
      <rPr>
        <b/>
        <sz val="8"/>
        <rFont val="Calibri"/>
        <family val="2"/>
      </rPr>
      <t xml:space="preserve">OTHER
</t>
    </r>
    <r>
      <rPr>
        <sz val="8"/>
        <rFont val="Calibri"/>
        <family val="2"/>
      </rPr>
      <t>Virtual Care</t>
    </r>
  </si>
  <si>
    <r>
      <t>$0 (after plan deductible)</t>
    </r>
    <r>
      <rPr>
        <vertAlign val="superscript"/>
        <sz val="8"/>
        <rFont val="Calibri"/>
        <family val="2"/>
      </rPr>
      <t>(17)</t>
    </r>
  </si>
  <si>
    <r>
      <t>$0 (after plan deductible)</t>
    </r>
    <r>
      <rPr>
        <vertAlign val="superscript"/>
        <sz val="8"/>
        <color theme="1"/>
        <rFont val="Calibri"/>
        <family val="2"/>
      </rPr>
      <t>(17)</t>
    </r>
  </si>
  <si>
    <r>
      <rPr>
        <b/>
        <sz val="8"/>
        <rFont val="Calibri"/>
        <family val="2"/>
      </rPr>
      <t xml:space="preserve">OTHER
</t>
    </r>
    <r>
      <rPr>
        <sz val="8"/>
        <rFont val="Calibri"/>
        <family val="2"/>
      </rPr>
      <t>Televisits</t>
    </r>
  </si>
  <si>
    <t>$60 per visit (after plan deductible) for physician-referred acupuncture; chiropractic not covered</t>
  </si>
  <si>
    <t>$65 per visit (after plan deductible) for physician-referred acupuncture; chiropractic not covered</t>
  </si>
  <si>
    <t>0% per visit (after plan deductible) for physician-referred acupuncture only</t>
  </si>
  <si>
    <t>$15 per visit (20 combined visits per year)</t>
  </si>
  <si>
    <t>25% per visit (after plan deductible) for physician-referred acupuncture; chiropractic not covered</t>
  </si>
  <si>
    <t>$55 per visit for physician-referred acupuncture only</t>
  </si>
  <si>
    <t>$35 per visit for physician-referred acupuncture only</t>
  </si>
  <si>
    <t>15% per visit (after plan deductible) for physician-referred acupuncture only</t>
  </si>
  <si>
    <t>25% per visit (after plan deductible) for physician-referred acupuncture only</t>
  </si>
  <si>
    <t>$15 per visit (self-referral; 20 combined visits per year)</t>
  </si>
  <si>
    <t>$20 per visit for physician-referred acupuncture only</t>
  </si>
  <si>
    <r>
      <rPr>
        <sz val="8"/>
        <rFont val="Calibri"/>
        <family val="2"/>
      </rPr>
      <t>Certain durable medical equipment (DME)</t>
    </r>
  </si>
  <si>
    <r>
      <t>40% (after plan deductible) (supplemental and base)</t>
    </r>
    <r>
      <rPr>
        <vertAlign val="superscript"/>
        <sz val="8"/>
        <rFont val="Calibri"/>
        <family val="2"/>
      </rPr>
      <t>(10)</t>
    </r>
  </si>
  <si>
    <r>
      <t>$0 (after plan deductible) (supplemental and base)</t>
    </r>
    <r>
      <rPr>
        <vertAlign val="superscript"/>
        <sz val="8"/>
        <rFont val="Calibri"/>
        <family val="2"/>
      </rPr>
      <t>(10)</t>
    </r>
  </si>
  <si>
    <r>
      <t>45% (supplemental and base)</t>
    </r>
    <r>
      <rPr>
        <vertAlign val="superscript"/>
        <sz val="8"/>
        <rFont val="Calibri"/>
        <family val="2"/>
      </rPr>
      <t>(10)</t>
    </r>
  </si>
  <si>
    <r>
      <t>25% (after plan deductible) (supplemental and base)</t>
    </r>
    <r>
      <rPr>
        <vertAlign val="superscript"/>
        <sz val="8"/>
        <rFont val="Calibri"/>
        <family val="2"/>
      </rPr>
      <t>(10)</t>
    </r>
  </si>
  <si>
    <r>
      <t>35% (supplemental and base)</t>
    </r>
    <r>
      <rPr>
        <vertAlign val="superscript"/>
        <sz val="8"/>
        <rFont val="Calibri"/>
        <family val="2"/>
      </rPr>
      <t>(10)</t>
    </r>
  </si>
  <si>
    <r>
      <t>40% (supplemental and base)</t>
    </r>
    <r>
      <rPr>
        <vertAlign val="superscript"/>
        <sz val="8"/>
        <rFont val="Calibri"/>
        <family val="2"/>
      </rPr>
      <t>(10)</t>
    </r>
  </si>
  <si>
    <r>
      <t>20% (supplemental and base)</t>
    </r>
    <r>
      <rPr>
        <vertAlign val="superscript"/>
        <sz val="8"/>
        <rFont val="Calibri"/>
        <family val="2"/>
      </rPr>
      <t>(10)</t>
    </r>
  </si>
  <si>
    <r>
      <t>15% (after plan deductible) (supplemental and base)</t>
    </r>
    <r>
      <rPr>
        <vertAlign val="superscript"/>
        <sz val="8"/>
        <rFont val="Calibri"/>
        <family val="2"/>
      </rPr>
      <t>(10)</t>
    </r>
  </si>
  <si>
    <r>
      <t>50% (supplemental and base)</t>
    </r>
    <r>
      <rPr>
        <vertAlign val="superscript"/>
        <sz val="8"/>
        <rFont val="Calibri"/>
        <family val="2"/>
      </rPr>
      <t>(10)</t>
    </r>
  </si>
  <si>
    <r>
      <t>10% (supplemental and base)</t>
    </r>
    <r>
      <rPr>
        <vertAlign val="superscript"/>
        <sz val="8"/>
        <rFont val="Calibri"/>
        <family val="2"/>
      </rPr>
      <t>(10)</t>
    </r>
  </si>
  <si>
    <r>
      <t>20% (supplemental and base)</t>
    </r>
    <r>
      <rPr>
        <vertAlign val="superscript"/>
        <sz val="8"/>
        <color rgb="FF000000"/>
        <rFont val="Calibri"/>
        <family val="2"/>
      </rPr>
      <t>(10)</t>
    </r>
  </si>
  <si>
    <r>
      <t>50% (after plan deductible) (supplemental and base)</t>
    </r>
    <r>
      <rPr>
        <vertAlign val="superscript"/>
        <sz val="8"/>
        <rFont val="Calibri"/>
        <family val="2"/>
      </rPr>
      <t>(10)</t>
    </r>
  </si>
  <si>
    <r>
      <t>10%</t>
    </r>
    <r>
      <rPr>
        <vertAlign val="superscript"/>
        <sz val="8"/>
        <rFont val="Calibri"/>
        <family val="2"/>
      </rPr>
      <t>(10)</t>
    </r>
  </si>
  <si>
    <t>20%
(base coverage, plus supplemental coverage up to $2,000 per year)</t>
  </si>
  <si>
    <t>50%
(base only)</t>
  </si>
  <si>
    <t>30%
(base only)</t>
  </si>
  <si>
    <t>$0 (after deductible) (base only)</t>
  </si>
  <si>
    <t>20% (after deductible) (base only)</t>
  </si>
  <si>
    <r>
      <rPr>
        <sz val="8"/>
        <rFont val="Calibri"/>
        <family val="2"/>
      </rPr>
      <t>Certain prosthetic and orthotic devices</t>
    </r>
  </si>
  <si>
    <r>
      <rPr>
        <sz val="8"/>
        <rFont val="Calibri"/>
        <family val="2"/>
      </rPr>
      <t>Pediatric optical (eyewear)</t>
    </r>
  </si>
  <si>
    <r>
      <t>1 pair of eyeglasses or contact lenses per year</t>
    </r>
    <r>
      <rPr>
        <vertAlign val="superscript"/>
        <sz val="8"/>
        <rFont val="Calibri"/>
        <family val="2"/>
      </rPr>
      <t>(12)</t>
    </r>
  </si>
  <si>
    <t>$150 allowance (every 24 months)</t>
  </si>
  <si>
    <r>
      <rPr>
        <sz val="8"/>
        <rFont val="Calibri"/>
        <family val="2"/>
      </rPr>
      <t>Pediatric vision exam</t>
    </r>
  </si>
  <si>
    <r>
      <rPr>
        <sz val="8"/>
        <rFont val="Calibri"/>
        <family val="2"/>
      </rPr>
      <t>Adult optical (eyewear)</t>
    </r>
  </si>
  <si>
    <r>
      <t>Not covered</t>
    </r>
    <r>
      <rPr>
        <vertAlign val="superscript"/>
        <sz val="8"/>
        <rFont val="Calibri"/>
        <family val="2"/>
      </rPr>
      <t>(14)</t>
    </r>
  </si>
  <si>
    <r>
      <t>$175 allowance</t>
    </r>
    <r>
      <rPr>
        <vertAlign val="superscript"/>
        <sz val="8"/>
        <rFont val="Calibri"/>
        <family val="2"/>
      </rPr>
      <t>(13)</t>
    </r>
  </si>
  <si>
    <r>
      <t>Not covered</t>
    </r>
    <r>
      <rPr>
        <vertAlign val="superscript"/>
        <sz val="8"/>
        <rFont val="Calibri"/>
        <family val="2"/>
      </rPr>
      <t>(13)</t>
    </r>
  </si>
  <si>
    <r>
      <rPr>
        <sz val="8"/>
        <rFont val="Calibri"/>
        <family val="2"/>
      </rPr>
      <t>Adult vision exam (for eye refraction)</t>
    </r>
  </si>
  <si>
    <r>
      <rPr>
        <sz val="8"/>
        <rFont val="Calibri"/>
        <family val="2"/>
      </rPr>
      <t xml:space="preserve">Home health care
</t>
    </r>
    <r>
      <rPr>
        <sz val="8"/>
        <rFont val="Calibri"/>
        <family val="2"/>
      </rPr>
      <t>(up to 100 visits per year)</t>
    </r>
  </si>
  <si>
    <t>$45 per visit</t>
  </si>
  <si>
    <t>$30 per visit</t>
  </si>
  <si>
    <t>$20 per visit</t>
  </si>
  <si>
    <r>
      <rPr>
        <sz val="8"/>
        <rFont val="Calibri"/>
        <family val="2"/>
      </rPr>
      <t>Hospice care</t>
    </r>
  </si>
  <si>
    <t>Note</t>
  </si>
  <si>
    <t>All Benefit reports have:</t>
  </si>
  <si>
    <t>First Post Partum (Applies to Plan Oop)</t>
  </si>
  <si>
    <t>In comparisons, we don't bother to call out it only applies to first</t>
  </si>
  <si>
    <t>MH group visits</t>
  </si>
  <si>
    <t>Group visits not listed for ACA</t>
  </si>
  <si>
    <t>Removed for GF</t>
  </si>
  <si>
    <t>Ind and Grp for GF reference</t>
  </si>
  <si>
    <t>$5 individual
$2 group</t>
  </si>
  <si>
    <t>$15 individual
$7 group</t>
  </si>
  <si>
    <t>$20 individual
$10 group</t>
  </si>
  <si>
    <t>$30 individual
$15 group</t>
  </si>
  <si>
    <t>$50 individual
$25 group</t>
  </si>
  <si>
    <t>$40 individual
$20 group</t>
  </si>
  <si>
    <t>$0 individual
$0 group</t>
  </si>
  <si>
    <t>Ind Chem with label ref</t>
  </si>
  <si>
    <t>$5 individual</t>
  </si>
  <si>
    <t>$15 individual</t>
  </si>
  <si>
    <t>$20 individual</t>
  </si>
  <si>
    <t>$30 individual</t>
  </si>
  <si>
    <t>$50 individual</t>
  </si>
  <si>
    <t>$40 individual</t>
  </si>
  <si>
    <t>$0 individual</t>
  </si>
  <si>
    <t>Key</t>
  </si>
  <si>
    <r>
      <rPr>
        <b/>
        <sz val="8"/>
        <color rgb="FF231F20"/>
        <rFont val="Calibri"/>
        <family val="2"/>
      </rPr>
      <t xml:space="preserve">EMERGENCY SERVICES
</t>
    </r>
    <r>
      <rPr>
        <sz val="8"/>
        <color rgb="FF231F20"/>
        <rFont val="Calibri"/>
        <family val="2"/>
      </rPr>
      <t>Emergency Department visits</t>
    </r>
  </si>
  <si>
    <r>
      <rPr>
        <b/>
        <sz val="8"/>
        <color rgb="FF231F20"/>
        <rFont val="Calibri"/>
        <family val="2"/>
      </rPr>
      <t xml:space="preserve">HOSPITAL CARE
</t>
    </r>
    <r>
      <rPr>
        <sz val="8"/>
        <color rgb="FF231F20"/>
        <rFont val="Calibri"/>
        <family val="2"/>
      </rPr>
      <t>Physicians’ services, room and board, tests, medications, supplies, therapies, birth services</t>
    </r>
  </si>
  <si>
    <t>Cell &amp; Formula Year</t>
  </si>
  <si>
    <t>C10 2024</t>
  </si>
  <si>
    <t>=IF(C9=2024, Plan_Nm_24, IF(AND(C9 = "Map to 2024", OR(B9 = 2023, B9="Grandfathered")), Plan_Map, Plan_Nm_23))</t>
  </si>
  <si>
    <t>Plan_Map</t>
  </si>
  <si>
    <t>C10 2022</t>
  </si>
  <si>
    <t>=IF(C9=2022, Plan_Nm_22, IF(AND(C9 = "Map to 2022", OR(B9 = 2021, B9="Grandfathered")), Plan_Map, Plan_Nm_21))</t>
  </si>
  <si>
    <t>B10 2024</t>
  </si>
  <si>
    <t>=IF(B9=2023, Plan_Nm_23, IF(B9=2024, Plan_Nm_24, GF_Plan_Nm))</t>
  </si>
  <si>
    <t>B10 2022</t>
  </si>
  <si>
    <t>=IF(B9=2021, Plan_Nm_21, IF(B9=2022, Plan_Nm_22, GF_Plan_Nm))</t>
  </si>
  <si>
    <t>2023 to 2024 Mapping</t>
  </si>
  <si>
    <t>2023 Plan Names</t>
  </si>
  <si>
    <t>2024 Plan Names</t>
  </si>
  <si>
    <t>Grandfathered (GF) Plan Names</t>
  </si>
  <si>
    <t>Plan_Nm_23</t>
  </si>
  <si>
    <t>Plan_Nm_24</t>
  </si>
  <si>
    <t>GF_Plan_Nm</t>
  </si>
  <si>
    <t>Platinum 90
HMO 0/10*
+ Child Dental Alt</t>
  </si>
  <si>
    <t>Platinum 90 HMO 250/30*
+ Child Dental Alt</t>
  </si>
  <si>
    <t>NA - Platinum 90 HMO 250/30*
(New in 2024)</t>
  </si>
  <si>
    <t>Gold 80
HMO 0/35*
+ Child Dental Alt</t>
  </si>
  <si>
    <t>Gold 80 
HDHP HMO 1600/15%*
+ Child Dental Alt</t>
  </si>
  <si>
    <t>Gold 80
HRA HMO 2250/35
+ Child Dental</t>
  </si>
  <si>
    <t>Gold 80 
HDHP HMO 1750/15%*
+ Child Dental Alt</t>
  </si>
  <si>
    <t>Silver 70
HMO 1900/65*
+ Child Dental Alt</t>
  </si>
  <si>
    <t>Silver 70
HMO 2300/65*
+ Child Dental Alt</t>
  </si>
  <si>
    <t>Silver 70
HMO 2800/65*
+ Child Dental</t>
  </si>
  <si>
    <t>Silver 70
HMO 2500/55*
+ Child Dental Alt</t>
  </si>
  <si>
    <t>Silver 70
HMO 2950/65*
+ Child Dental</t>
  </si>
  <si>
    <t>Silver 70
HDHP HMO 2700/25%*
+ Child Dental</t>
  </si>
  <si>
    <t>Bronze 60
HMO 5400/60*
+ Child Dental Alt</t>
  </si>
  <si>
    <t>Silver 70
HDHP HMO 2850/25%*
+ Child Dental</t>
  </si>
  <si>
    <t>Bronze 60
HMO 6300/65*
+ Child Dental</t>
  </si>
  <si>
    <t>Bronze 60
HMO 6300/60*
+ Child Dental</t>
  </si>
  <si>
    <t>Silver 70
HMO 1650/55*
+ Child Dental Alt</t>
  </si>
  <si>
    <t>Silver 70
HMO 2100/55*
+ Child Dental Alt</t>
  </si>
  <si>
    <t>$0/$3,000 HSA-Qualified Deductible HMO</t>
  </si>
  <si>
    <t>Silver 70
HDHP HMO 2500/20%*
+ Child Dental</t>
  </si>
  <si>
    <t>$30/$3,000 HSA-Qualified Deductible HMO</t>
  </si>
  <si>
    <t>2019 Rate Source</t>
  </si>
  <si>
    <t>\\csssasbip001.ssa.ca.kp.org\K210442$\My Docs\Files by Project\Renewal and Rates Project Management\2019 Jan Rates\SERFF Rates Jan19</t>
  </si>
  <si>
    <t>SERFF Jan19 for QA HMO and PPO 073018.xlsx</t>
  </si>
  <si>
    <t>2020 Rate Source</t>
  </si>
  <si>
    <t>\\cs.msds.kp.org\SCAL\regs\Share29\Business Processes\Renewal and Rates Project Management\2020 Jan Rates\SERFF Rates Jan20</t>
  </si>
  <si>
    <t>SERFF Jan20 for QA HMO and PPO 072619</t>
  </si>
  <si>
    <t>2024 Rate Source - SERFF Jan24 for QA HMO and PPO 07.25.23.xls</t>
  </si>
  <si>
    <t>2023 Rate Source - KP SB SERFF Rates Direct-Cal Choice HMO-PPO Jan 2023 09.02.2022 eBkr orig1</t>
  </si>
  <si>
    <t>2021 Rate Source</t>
  </si>
  <si>
    <t>Age 26</t>
  </si>
  <si>
    <t>\\cs.msds.kp.org\SCAL\regs\Share29\Business Processes\Renewal and Rates Project Management\2021 Jan Rates\SERFF Rates Jan21</t>
  </si>
  <si>
    <t>Rate Area 4</t>
  </si>
  <si>
    <t>SERFF Jan21 for QA HMO and PPO 07.24.20.xlsx</t>
  </si>
  <si>
    <t>Offset_LU</t>
  </si>
  <si>
    <t>Year</t>
  </si>
  <si>
    <t>Name</t>
  </si>
  <si>
    <t>YOY Plan Increase Check</t>
  </si>
  <si>
    <t>2024-Bronze 60
HMO 6300/60
+ Child Dental</t>
  </si>
  <si>
    <t>Bronze 60
HMO 6300/60
+ Child Dental</t>
  </si>
  <si>
    <t>2023-Bronze 60
HMO 6300/65
+ Child Dental</t>
  </si>
  <si>
    <t>Bronze 60
HMO 6300/65
+ Child Dental</t>
  </si>
  <si>
    <t>2024-Bronze 60
HDHP HMO 7050/0%
+ Child Dental</t>
  </si>
  <si>
    <t>Bronze 60
HDHP HMO 7050/0%
+ Child Dental</t>
  </si>
  <si>
    <t>2023-Bronze 60
HDHP HMO 7000/0%
+ Child Dental</t>
  </si>
  <si>
    <t>Bronze 60
HDHP HMO 7000/0%
+ Child Dental</t>
  </si>
  <si>
    <t>2024-Silver 70
HMO 1900/65
+ Child Dental Alt</t>
  </si>
  <si>
    <t>Silver 70
HMO 1900/65
+ Child Dental Alt</t>
  </si>
  <si>
    <t>2023-Silver 70
HMO 1900/65
+ Child Dental Alt</t>
  </si>
  <si>
    <t>2024-Silver 70
HDHP HMO 2850/25%
+ Child Dental</t>
  </si>
  <si>
    <t>Silver 70
HDHP HMO 2850/25%
+ Child Dental</t>
  </si>
  <si>
    <t>2023-Silver 70
HDHP HMO 2700/25%
+ Child Dental</t>
  </si>
  <si>
    <t>Silver 70
HDHP HMO 2700/25%
+ Child Dental</t>
  </si>
  <si>
    <t>2024-Silver 70
HMO 2500/55
+ Child Dental Alt</t>
  </si>
  <si>
    <t>Silver 70
HMO 2500/55
+ Child Dental Alt</t>
  </si>
  <si>
    <t>2023-Silver 70
HMO 2500/55
+ Child Dental Alt</t>
  </si>
  <si>
    <t>2024-Gold 80
HMO 250/35
+ Child Dental</t>
  </si>
  <si>
    <t>Gold 80
HMO 250/35
+ Child Dental</t>
  </si>
  <si>
    <t>2023-Gold 80
HMO 250/35
+ Child Dental</t>
  </si>
  <si>
    <t>Gold 85
HMO 250/35
+ Child Dental</t>
  </si>
  <si>
    <t>2024-Gold 80 
HDHP HMO 1750/15%
+ Child Dental Alt</t>
  </si>
  <si>
    <t>Gold 80 
HDHP HMO 1750/15%
+ Child Dental Alt</t>
  </si>
  <si>
    <t>2023-Gold 80 
HDHP HMO 1600/15%
+ Child Dental Alt</t>
  </si>
  <si>
    <t>Gold 80 
HDHP HMO 1600/15%
+ Child Dental Alt</t>
  </si>
  <si>
    <t>2024-Gold 80
HRA HMO 2250/35
+ Child Dental</t>
  </si>
  <si>
    <t>2023-Gold 80
HRA HMO 2250/35
+ Child Dental</t>
  </si>
  <si>
    <t>2024-Platinum 90
HMO 0/10
+ Child Dental Alt</t>
  </si>
  <si>
    <t>Platinum 90
HMO 0/10
+ Child Dental Alt</t>
  </si>
  <si>
    <t>2023-Platinum 90
HMO 0/10
+ Child Dental Alt</t>
  </si>
  <si>
    <t>2024-Platinum 90
HMO 0/20
+ Child Dental</t>
  </si>
  <si>
    <t>Platinum 90
HMO 0/20
+ Child Dental</t>
  </si>
  <si>
    <t>2023-Platinum 90
HMO 0/20
+ Child Dental</t>
  </si>
  <si>
    <t>2024-Silver 70
HMO 2300/65
+ Child Dental Alt</t>
  </si>
  <si>
    <t>Silver 70
HMO 2300/65
+ Child Dental Alt</t>
  </si>
  <si>
    <t>2023-Silver 70
HMO 2300/65
+ Child Dental Alt</t>
  </si>
  <si>
    <t>2024-Gold 80
HMO 0/35
+ Child Dental Alt</t>
  </si>
  <si>
    <t>Gold 80
HMO 0/35
+ Child Dental Alt</t>
  </si>
  <si>
    <t>2023-Gold 80
HMO 0/30
+ Child Dental Alt</t>
  </si>
  <si>
    <t>Gold 80
HMO 0/30
+ Child Dental Alt</t>
  </si>
  <si>
    <t>2024-Gold 80
HMO 1000/40
+ Child Dental Alt</t>
  </si>
  <si>
    <t>Gold 80
HMO 1000/40
+ Child Dental Alt</t>
  </si>
  <si>
    <t>2023-Gold 80
HMO 1000/40
+ Child Dental Alt</t>
  </si>
  <si>
    <t>2024-Silver 70
HMO 2950/65
+ Child Dental</t>
  </si>
  <si>
    <t>Silver 70
HMO 2950/65
+ Child Dental</t>
  </si>
  <si>
    <t>2023-Silver 70
HMO 2800/65
+ Child Dental</t>
  </si>
  <si>
    <t>Silver 70
HMO 2800/65
+ Child Dental</t>
  </si>
  <si>
    <t>2024-Bronze 60
HMO 5400/60
+ Child Dental Alt</t>
  </si>
  <si>
    <t>Bronze 60
HMO 5400/60
+ Child Dental Alt</t>
  </si>
  <si>
    <t>2023-Bronze 60
HMO 5400/60
+ Child Dental Alt</t>
  </si>
  <si>
    <t>2024-Platinum 90 HMO 250/30 
+ Child Dental Alt</t>
  </si>
  <si>
    <t>Platinum 90 HMO 250/30 
+ Child Dental Alt</t>
  </si>
  <si>
    <t>2023-NA - Platinum 90 HMO 250/30 
(New in 2024)</t>
  </si>
  <si>
    <t>Grandfathered-$5 Copayment HMO</t>
  </si>
  <si>
    <t>Grandfathered</t>
  </si>
  <si>
    <t>Grandfathered-$15 Copayment HMO</t>
  </si>
  <si>
    <t>Grandfathered-$20 Copayment HMO</t>
  </si>
  <si>
    <t>Grandfathered-$30 Copayment HMO</t>
  </si>
  <si>
    <t>Grandfathered-$50 Copayment HMO</t>
  </si>
  <si>
    <t>Grandfathered-$30/$1,000 Deductible HMO</t>
  </si>
  <si>
    <t>Grandfathered-$30/$1,500 Deductible HMO</t>
  </si>
  <si>
    <t>Grandfathered-$40/$2,000 Deductible HMO</t>
  </si>
  <si>
    <t>Grandfathered-$0/$2,000 HSA-Qualified Deductible HMO</t>
  </si>
  <si>
    <t>Grandfathered-$0/$3,000 HSA-Qualified Deductible HMO</t>
  </si>
  <si>
    <t>Grandfathered-$30/$3,000 HSA-Qualified Deductible HMO</t>
  </si>
  <si>
    <t>Grandfathered-$30/$1,500 Deductible HMO with HRA</t>
  </si>
  <si>
    <t>Grandfathered-$30/$2,500 Deductible HMO with HRA</t>
  </si>
  <si>
    <r>
      <t xml:space="preserve">Example Image: </t>
    </r>
    <r>
      <rPr>
        <sz val="10"/>
        <color theme="0"/>
        <rFont val="Arial"/>
        <family val="2"/>
      </rPr>
      <t xml:space="preserve">
Screenshot of Excel Spreadsheet showing Step 1: Select Year with Comparison Plan Year Dropdown for 2023, 2024, or Grandfathered. </t>
    </r>
  </si>
  <si>
    <r>
      <t xml:space="preserve">Example Image: 
</t>
    </r>
    <r>
      <rPr>
        <sz val="10"/>
        <color theme="0"/>
        <rFont val="Arial"/>
        <family val="2"/>
      </rPr>
      <t>Screenshot of Excel Spreadsheet showing Step 2: Select Plan with Plan Dropdown showing several options.</t>
    </r>
  </si>
  <si>
    <r>
      <t xml:space="preserve">Example Image: 
</t>
    </r>
    <r>
      <rPr>
        <sz val="10"/>
        <color theme="0"/>
        <rFont val="Arial"/>
        <family val="2"/>
      </rPr>
      <t>Screenshot of Excel Spreadsheet showing Step 2: Select Plan with Plan 1 Dropdown showing 2023, Map to 2024, or 2024. 2024 is selected.</t>
    </r>
  </si>
  <si>
    <r>
      <t xml:space="preserve">Example Image: 
</t>
    </r>
    <r>
      <rPr>
        <sz val="10"/>
        <color theme="0"/>
        <rFont val="Arial"/>
        <family val="2"/>
      </rPr>
      <t>Screenshot of Excel Spreadsheet showing Step 2: Select Plan with Plan 1 Dropdown showing 2023, Map to 2024, or 2024. Map to 2024 is selected.</t>
    </r>
  </si>
  <si>
    <r>
      <t xml:space="preserve">Example Image: 
</t>
    </r>
    <r>
      <rPr>
        <sz val="10"/>
        <color theme="0"/>
        <rFont val="Arial"/>
        <family val="2"/>
      </rPr>
      <t>Screenshot of Excel Spreadsheet showing Step 2: Select Plan with Map to 2024 selected.</t>
    </r>
  </si>
  <si>
    <r>
      <t xml:space="preserve">Example Image: 
</t>
    </r>
    <r>
      <rPr>
        <sz val="10"/>
        <color theme="0"/>
        <rFont val="Arial"/>
        <family val="2"/>
      </rPr>
      <t xml:space="preserve">Screenshot of Excel Spreadsheet showing Plan 2 with Year dropdown for 2023, and 2024. 2023 is selected. </t>
    </r>
  </si>
  <si>
    <r>
      <t xml:space="preserve">Example Image: 
</t>
    </r>
    <r>
      <rPr>
        <sz val="10"/>
        <color theme="0"/>
        <rFont val="Arial"/>
        <family val="2"/>
      </rPr>
      <t>Screenshot of Excel Spreadsheet showing Plan 2 2024 with Plan Dropdown showing several options.</t>
    </r>
  </si>
  <si>
    <r>
      <t xml:space="preserve">Example Image: 
</t>
    </r>
    <r>
      <rPr>
        <sz val="10"/>
        <color theme="0"/>
        <rFont val="Arial"/>
        <family val="2"/>
      </rPr>
      <t xml:space="preserve">Screenshot of the Highlighted Cells Benefit Differences. The View Key Differenced dropdown has View ALL Differences, View KEY Differences, and Show NO differences. </t>
    </r>
  </si>
  <si>
    <r>
      <t xml:space="preserve">Example Image: 
</t>
    </r>
    <r>
      <rPr>
        <sz val="10"/>
        <color theme="0"/>
        <rFont val="Arial"/>
        <family val="2"/>
      </rPr>
      <t xml:space="preserve">Screenshot of Excel Spreadsheet showing 2 columns with different years and plans. Some cells are shaded to show differences. </t>
    </r>
  </si>
  <si>
    <r>
      <t xml:space="preserve">Example Image: 
</t>
    </r>
    <r>
      <rPr>
        <sz val="10"/>
        <color theme="0"/>
        <rFont val="Arial"/>
        <family val="2"/>
      </rPr>
      <t xml:space="preserve">Screenshot of Excel Spreadsheet showing 2 columns with different years and plans. No cells are shaded to show differences. </t>
    </r>
  </si>
  <si>
    <r>
      <rPr>
        <sz val="10"/>
        <rFont val="Times New Roman"/>
        <family val="1"/>
      </rPr>
      <t xml:space="preserve">Example Image: </t>
    </r>
    <r>
      <rPr>
        <sz val="10"/>
        <color theme="0"/>
        <rFont val="Times New Roman"/>
        <family val="1"/>
      </rPr>
      <t xml:space="preserve">Screenshot of Excel Spreadsheet showing 2 columns with different years and plans. Several cells are shaded to show differences. </t>
    </r>
  </si>
  <si>
    <t>Kaiser Permanente Years 2023 and 2024.
September 2023.</t>
  </si>
  <si>
    <t>Map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</si>
</sst>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
    <numFmt numFmtId="165" formatCode="\$###0;\$###0"/>
    <numFmt numFmtId="166" formatCode="0.0%"/>
    <numFmt numFmtId="167" formatCode="&quot;$&quot;#,##0;&quot;$&quot;\-#,##0"/>
  </numFmts>
  <fonts count="68" x14ac:knownFonts="1">
    <font>
      <sz val="10"/>
      <color rgb="FF000000"/>
      <name val="Times New Roman"/>
      <charset val="204"/>
    </font>
    <font>
      <b/>
      <sz val="11"/>
      <color rgb="FF231F20"/>
      <name val="Calibri"/>
      <family val="2"/>
    </font>
    <font>
      <b/>
      <sz val="8"/>
      <name val="Calibri"/>
      <family val="2"/>
    </font>
    <font>
      <sz val="8"/>
      <name val="Calibri"/>
      <family val="2"/>
    </font>
    <font>
      <sz val="8"/>
      <color rgb="FF231F20"/>
      <name val="Calibri"/>
      <family val="2"/>
    </font>
    <font>
      <b/>
      <sz val="8"/>
      <color rgb="FF231F20"/>
      <name val="Calibri"/>
      <family val="2"/>
    </font>
    <font>
      <sz val="10"/>
      <color rgb="FF000000"/>
      <name val="Times New Roman"/>
      <family val="1"/>
    </font>
    <font>
      <b/>
      <sz val="8"/>
      <color theme="0"/>
      <name val="Arial"/>
      <family val="2"/>
    </font>
    <font>
      <sz val="10"/>
      <color rgb="FF0070C0"/>
      <name val="Times New Roman"/>
      <family val="1"/>
    </font>
    <font>
      <sz val="10"/>
      <color rgb="FF000000"/>
      <name val="Calibri"/>
      <family val="2"/>
      <scheme val="minor"/>
    </font>
    <font>
      <b/>
      <sz val="14"/>
      <color theme="1"/>
      <name val="Calibri"/>
      <family val="2"/>
      <scheme val="minor"/>
    </font>
    <font>
      <sz val="8"/>
      <color rgb="FF000000"/>
      <name val="Calibri"/>
      <family val="2"/>
    </font>
    <font>
      <sz val="10"/>
      <color rgb="FFFF0000"/>
      <name val="Times New Roman"/>
      <family val="1"/>
    </font>
    <font>
      <sz val="10"/>
      <color rgb="FF000000"/>
      <name val="Times New Roman"/>
      <family val="1"/>
    </font>
    <font>
      <u/>
      <sz val="10"/>
      <color rgb="FF000000"/>
      <name val="Times New Roman"/>
      <family val="1"/>
    </font>
    <font>
      <b/>
      <sz val="10"/>
      <color theme="1"/>
      <name val="Calibri"/>
      <family val="2"/>
      <scheme val="minor"/>
    </font>
    <font>
      <sz val="8"/>
      <color rgb="FF000000"/>
      <name val="Calibri"/>
      <family val="2"/>
      <scheme val="minor"/>
    </font>
    <font>
      <b/>
      <sz val="12"/>
      <color theme="1"/>
      <name val="Calibri"/>
      <family val="2"/>
      <scheme val="minor"/>
    </font>
    <font>
      <sz val="12"/>
      <color rgb="FF002060"/>
      <name val="Arial"/>
      <family val="2"/>
    </font>
    <font>
      <b/>
      <sz val="12"/>
      <color rgb="FF002060"/>
      <name val="Arial"/>
      <family val="2"/>
    </font>
    <font>
      <u/>
      <sz val="12"/>
      <color rgb="FF002060"/>
      <name val="Arial"/>
      <family val="2"/>
    </font>
    <font>
      <sz val="12"/>
      <color rgb="FFFF0000"/>
      <name val="Arial"/>
      <family val="2"/>
    </font>
    <font>
      <sz val="11"/>
      <color rgb="FF000000"/>
      <name val="Calibri"/>
      <family val="2"/>
      <scheme val="minor"/>
    </font>
    <font>
      <b/>
      <sz val="11"/>
      <color rgb="FF000000"/>
      <name val="Calibri"/>
      <family val="2"/>
      <scheme val="minor"/>
    </font>
    <font>
      <b/>
      <sz val="10"/>
      <color rgb="FF000000"/>
      <name val="Calibri"/>
      <family val="2"/>
      <scheme val="minor"/>
    </font>
    <font>
      <b/>
      <sz val="10"/>
      <color rgb="FF000000"/>
      <name val="Times New Roman"/>
      <family val="1"/>
    </font>
    <font>
      <b/>
      <sz val="8"/>
      <color theme="0"/>
      <name val="Calibri"/>
      <family val="2"/>
      <scheme val="minor"/>
    </font>
    <font>
      <b/>
      <sz val="12"/>
      <color theme="0"/>
      <name val="Calibri"/>
      <family val="2"/>
      <scheme val="minor"/>
    </font>
    <font>
      <b/>
      <sz val="14"/>
      <color rgb="FF231F20"/>
      <name val="Calibri"/>
      <family val="2"/>
      <scheme val="minor"/>
    </font>
    <font>
      <b/>
      <sz val="14"/>
      <color theme="0"/>
      <name val="Calibri"/>
      <family val="2"/>
      <scheme val="minor"/>
    </font>
    <font>
      <sz val="10"/>
      <color rgb="FF002060"/>
      <name val="Arial"/>
      <family val="2"/>
    </font>
    <font>
      <b/>
      <u/>
      <sz val="12"/>
      <color rgb="FF002060"/>
      <name val="Arial"/>
      <family val="2"/>
    </font>
    <font>
      <b/>
      <sz val="14"/>
      <color rgb="FF002060"/>
      <name val="Arial"/>
      <family val="2"/>
    </font>
    <font>
      <i/>
      <sz val="10"/>
      <color rgb="FF002060"/>
      <name val="Arial"/>
      <family val="2"/>
    </font>
    <font>
      <sz val="9"/>
      <color theme="0"/>
      <name val="Calibri"/>
      <family val="2"/>
      <scheme val="minor"/>
    </font>
    <font>
      <b/>
      <sz val="14"/>
      <color rgb="FF000000"/>
      <name val="Calibri"/>
      <family val="2"/>
      <scheme val="minor"/>
    </font>
    <font>
      <u/>
      <sz val="10"/>
      <color theme="10"/>
      <name val="Times New Roman"/>
      <family val="1"/>
    </font>
    <font>
      <sz val="11"/>
      <color rgb="FF000000"/>
      <name val="Calibri"/>
      <family val="2"/>
    </font>
    <font>
      <sz val="8"/>
      <color rgb="FF000000"/>
      <name val="Arial Narrow"/>
      <family val="2"/>
    </font>
    <font>
      <sz val="9"/>
      <color rgb="FFFF0000"/>
      <name val="Calibri"/>
      <family val="2"/>
      <scheme val="minor"/>
    </font>
    <font>
      <sz val="8"/>
      <color rgb="FFFF0000"/>
      <name val="Calibri"/>
      <family val="2"/>
    </font>
    <font>
      <sz val="8"/>
      <color theme="1"/>
      <name val="Calibri"/>
      <family val="2"/>
    </font>
    <font>
      <sz val="12"/>
      <color rgb="FFC00000"/>
      <name val="Arial"/>
      <family val="2"/>
    </font>
    <font>
      <sz val="10"/>
      <name val="Times New Roman"/>
      <family val="1"/>
    </font>
    <font>
      <b/>
      <sz val="10"/>
      <color rgb="FFFF0000"/>
      <name val="Times New Roman"/>
      <family val="1"/>
    </font>
    <font>
      <b/>
      <u/>
      <sz val="11"/>
      <color theme="1"/>
      <name val="Calibri"/>
      <family val="2"/>
      <scheme val="minor"/>
    </font>
    <font>
      <b/>
      <sz val="12"/>
      <color rgb="FFFF0000"/>
      <name val="Times New Roman"/>
      <family val="1"/>
    </font>
    <font>
      <strike/>
      <sz val="10"/>
      <color rgb="FF000000"/>
      <name val="Times New Roman"/>
      <family val="1"/>
    </font>
    <font>
      <u/>
      <sz val="10"/>
      <color rgb="FF000000"/>
      <name val="Times New Roman"/>
      <family val="1"/>
      <charset val="204"/>
    </font>
    <font>
      <b/>
      <sz val="9"/>
      <color indexed="81"/>
      <name val="Tahoma"/>
      <family val="2"/>
    </font>
    <font>
      <sz val="9"/>
      <color indexed="81"/>
      <name val="Tahoma"/>
      <family val="2"/>
    </font>
    <font>
      <b/>
      <sz val="10"/>
      <color rgb="FFFF0000"/>
      <name val="Times New Roman"/>
      <family val="1"/>
      <charset val="204"/>
    </font>
    <font>
      <b/>
      <sz val="10"/>
      <color rgb="FF000000"/>
      <name val="Times New Roman"/>
      <family val="1"/>
      <charset val="204"/>
    </font>
    <font>
      <sz val="8"/>
      <name val="Calibri"/>
    </font>
    <font>
      <sz val="8"/>
      <color rgb="FF000000"/>
      <name val="Calibri"/>
    </font>
    <font>
      <sz val="8"/>
      <color rgb="FF211D1E"/>
      <name val="Calibri"/>
      <family val="2"/>
    </font>
    <font>
      <b/>
      <sz val="8"/>
      <color rgb="FF211D1E"/>
      <name val="Calibri"/>
      <family val="2"/>
    </font>
    <font>
      <vertAlign val="superscript"/>
      <sz val="8"/>
      <name val="Calibri"/>
      <family val="2"/>
    </font>
    <font>
      <vertAlign val="superscript"/>
      <sz val="8"/>
      <color rgb="FF000000"/>
      <name val="Calibri"/>
      <family val="2"/>
    </font>
    <font>
      <b/>
      <sz val="11"/>
      <color rgb="FF231F20"/>
      <name val="Calibri"/>
      <family val="2"/>
      <scheme val="minor"/>
    </font>
    <font>
      <b/>
      <sz val="12"/>
      <color rgb="FF231F20"/>
      <name val="Calibri"/>
      <family val="2"/>
      <scheme val="minor"/>
    </font>
    <font>
      <b/>
      <sz val="10"/>
      <color rgb="FFFF0000"/>
      <name val="Calibri"/>
      <family val="2"/>
      <scheme val="minor"/>
    </font>
    <font>
      <vertAlign val="superscript"/>
      <sz val="8"/>
      <color theme="1"/>
      <name val="Calibri"/>
      <family val="2"/>
    </font>
    <font>
      <b/>
      <vertAlign val="superscript"/>
      <sz val="8"/>
      <name val="Calibri"/>
      <family val="2"/>
    </font>
    <font>
      <vertAlign val="superscript"/>
      <sz val="8"/>
      <color rgb="FF000000"/>
      <name val="Arial Narrow"/>
      <family val="2"/>
    </font>
    <font>
      <sz val="8"/>
      <color rgb="FF000000"/>
      <name val="Times New Roman"/>
      <family val="1"/>
    </font>
    <font>
      <sz val="10"/>
      <color theme="0"/>
      <name val="Arial"/>
      <family val="2"/>
    </font>
    <font>
      <sz val="10"/>
      <color theme="0"/>
      <name val="Times New Roman"/>
      <family val="1"/>
    </font>
  </fonts>
  <fills count="20">
    <fill>
      <patternFill patternType="none"/>
    </fill>
    <fill>
      <patternFill patternType="gray125"/>
    </fill>
    <fill>
      <patternFill patternType="solid">
        <fgColor rgb="FF231F20"/>
      </patternFill>
    </fill>
    <fill>
      <patternFill patternType="solid">
        <fgColor rgb="FF939598"/>
      </patternFill>
    </fill>
    <fill>
      <patternFill patternType="solid">
        <fgColor theme="1"/>
        <bgColor indexed="64"/>
      </patternFill>
    </fill>
    <fill>
      <patternFill patternType="solid">
        <fgColor theme="0"/>
        <bgColor indexed="64"/>
      </patternFill>
    </fill>
    <fill>
      <patternFill patternType="solid">
        <fgColor rgb="FF000000"/>
      </patternFill>
    </fill>
    <fill>
      <patternFill patternType="solid">
        <fgColor rgb="FF969798"/>
      </patternFill>
    </fill>
    <fill>
      <patternFill patternType="solid">
        <fgColor rgb="FF818383"/>
      </patternFill>
    </fill>
    <fill>
      <patternFill patternType="solid">
        <fgColor theme="8" tint="0.79998168889431442"/>
        <bgColor indexed="64"/>
      </patternFill>
    </fill>
    <fill>
      <gradientFill degree="90">
        <stop position="0">
          <color theme="0"/>
        </stop>
        <stop position="1">
          <color theme="1"/>
        </stop>
      </gradientFill>
    </fill>
    <fill>
      <patternFill patternType="solid">
        <fgColor theme="0" tint="-0.14999847407452621"/>
        <bgColor auto="1"/>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auto="1"/>
      </patternFill>
    </fill>
    <fill>
      <patternFill patternType="solid">
        <fgColor rgb="FFFFFF00"/>
        <bgColor indexed="64"/>
      </patternFill>
    </fill>
    <fill>
      <patternFill patternType="solid">
        <fgColor theme="0" tint="-0.14999847407452621"/>
        <bgColor indexed="64"/>
      </patternFill>
    </fill>
    <fill>
      <patternFill patternType="solid">
        <fgColor theme="7" tint="0.59996337778862885"/>
        <bgColor indexed="64"/>
      </patternFill>
    </fill>
  </fills>
  <borders count="48">
    <border>
      <left/>
      <right/>
      <top/>
      <bottom/>
      <diagonal/>
    </border>
    <border>
      <left style="thin">
        <color rgb="FF231F20"/>
      </left>
      <right style="thin">
        <color rgb="FF231F20"/>
      </right>
      <top style="thin">
        <color rgb="FF231F20"/>
      </top>
      <bottom style="thin">
        <color rgb="FF231F2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231F2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rgb="FF231F20"/>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rgb="FF231F20"/>
      </right>
      <top style="thin">
        <color rgb="FF231F20"/>
      </top>
      <bottom style="thin">
        <color rgb="FF231F20"/>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indexed="64"/>
      </left>
      <right style="thin">
        <color theme="0"/>
      </right>
      <top style="thin">
        <color indexed="64"/>
      </top>
      <bottom/>
      <diagonal/>
    </border>
    <border>
      <left/>
      <right style="thin">
        <color rgb="FFFFFFFF"/>
      </right>
      <top/>
      <bottom/>
      <diagonal/>
    </border>
    <border>
      <left/>
      <right/>
      <top style="thin">
        <color rgb="FF000000"/>
      </top>
      <bottom/>
      <diagonal/>
    </border>
    <border>
      <left style="thin">
        <color rgb="FF231F20"/>
      </left>
      <right/>
      <top/>
      <bottom style="thin">
        <color rgb="FF231F20"/>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style="thin">
        <color auto="1"/>
      </left>
      <right/>
      <top style="thin">
        <color auto="1"/>
      </top>
      <bottom style="thin">
        <color auto="1"/>
      </bottom>
      <diagonal/>
    </border>
    <border>
      <left/>
      <right style="thick">
        <color indexed="64"/>
      </right>
      <top/>
      <bottom/>
      <diagonal/>
    </border>
    <border>
      <left/>
      <right style="thin">
        <color theme="0"/>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rgb="FF231F20"/>
      </left>
      <right style="thick">
        <color indexed="64"/>
      </right>
      <top/>
      <bottom style="thin">
        <color indexed="64"/>
      </bottom>
      <diagonal/>
    </border>
    <border>
      <left style="thin">
        <color indexed="64"/>
      </left>
      <right style="thick">
        <color indexed="64"/>
      </right>
      <top/>
      <bottom style="thin">
        <color rgb="FF231F20"/>
      </bottom>
      <diagonal/>
    </border>
    <border>
      <left style="thin">
        <color rgb="FF231F20"/>
      </left>
      <right style="thick">
        <color indexed="64"/>
      </right>
      <top style="thin">
        <color rgb="FF231F20"/>
      </top>
      <bottom style="thin">
        <color rgb="FF231F20"/>
      </bottom>
      <diagonal/>
    </border>
    <border>
      <left/>
      <right style="thick">
        <color theme="0"/>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style="thin">
        <color rgb="FF231F20"/>
      </right>
      <top style="thin">
        <color rgb="FF231F20"/>
      </top>
      <bottom style="thin">
        <color rgb="FF231F20"/>
      </bottom>
      <diagonal/>
    </border>
    <border>
      <left/>
      <right/>
      <top/>
      <bottom style="thin">
        <color rgb="FF000000"/>
      </bottom>
      <diagonal/>
    </border>
    <border>
      <left/>
      <right/>
      <top style="thin">
        <color rgb="FF000000"/>
      </top>
      <bottom style="thin">
        <color rgb="FF000000"/>
      </bottom>
      <diagonal/>
    </border>
  </borders>
  <cellStyleXfs count="4">
    <xf numFmtId="0" fontId="0" fillId="0" borderId="0"/>
    <xf numFmtId="9" fontId="13" fillId="0" borderId="0" applyFont="0" applyFill="0" applyBorder="0" applyAlignment="0" applyProtection="0"/>
    <xf numFmtId="0" fontId="36" fillId="0" borderId="0" applyNumberFormat="0" applyFill="0" applyBorder="0" applyAlignment="0" applyProtection="0"/>
    <xf numFmtId="0" fontId="37" fillId="0" borderId="0"/>
  </cellStyleXfs>
  <cellXfs count="212">
    <xf numFmtId="0" fontId="0" fillId="0" borderId="0" xfId="0" applyAlignment="1">
      <alignment horizontal="left" vertical="top"/>
    </xf>
    <xf numFmtId="0" fontId="6" fillId="0" borderId="0" xfId="0" applyFont="1" applyAlignment="1">
      <alignment horizontal="left" vertical="top"/>
    </xf>
    <xf numFmtId="0" fontId="8" fillId="0" borderId="2" xfId="0" applyFont="1" applyBorder="1" applyAlignment="1">
      <alignment horizontal="left" vertical="top"/>
    </xf>
    <xf numFmtId="0" fontId="0" fillId="0" borderId="4" xfId="0" applyBorder="1" applyAlignment="1">
      <alignment horizontal="left" vertical="top"/>
    </xf>
    <xf numFmtId="0" fontId="6" fillId="0" borderId="0" xfId="0" quotePrefix="1" applyFont="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2" fillId="0" borderId="0" xfId="0" applyFont="1" applyAlignment="1">
      <alignment horizontal="left" vertical="top"/>
    </xf>
    <xf numFmtId="0" fontId="6" fillId="9" borderId="0" xfId="0" quotePrefix="1" applyFont="1" applyFill="1" applyAlignment="1">
      <alignment horizontal="left" vertical="top"/>
    </xf>
    <xf numFmtId="0" fontId="0" fillId="9" borderId="0" xfId="0" applyFill="1" applyAlignment="1">
      <alignment horizontal="left" vertical="top"/>
    </xf>
    <xf numFmtId="0" fontId="6" fillId="9" borderId="0" xfId="0" applyFont="1" applyFill="1" applyAlignment="1">
      <alignment horizontal="left" vertical="top" wrapText="1"/>
    </xf>
    <xf numFmtId="0" fontId="14" fillId="0" borderId="0" xfId="0" applyFont="1" applyAlignment="1">
      <alignment horizontal="left" vertical="top"/>
    </xf>
    <xf numFmtId="0" fontId="0" fillId="0" borderId="19" xfId="0" applyBorder="1" applyAlignment="1">
      <alignment horizontal="left" vertical="top"/>
    </xf>
    <xf numFmtId="166" fontId="0" fillId="0" borderId="0" xfId="1" applyNumberFormat="1" applyFont="1" applyFill="1" applyBorder="1" applyAlignment="1">
      <alignment horizontal="left" vertical="top"/>
    </xf>
    <xf numFmtId="0" fontId="0" fillId="10" borderId="0" xfId="0" applyFill="1" applyAlignment="1" applyProtection="1">
      <alignment horizontal="left" vertical="top"/>
      <protection hidden="1"/>
    </xf>
    <xf numFmtId="0" fontId="0" fillId="0" borderId="0" xfId="0" applyAlignment="1" applyProtection="1">
      <alignment horizontal="left" vertical="top"/>
      <protection hidden="1"/>
    </xf>
    <xf numFmtId="0" fontId="10" fillId="10" borderId="0" xfId="0" applyFont="1" applyFill="1" applyAlignment="1" applyProtection="1">
      <alignment vertical="center"/>
      <protection hidden="1"/>
    </xf>
    <xf numFmtId="0" fontId="6" fillId="5" borderId="0" xfId="0" applyFont="1" applyFill="1" applyAlignment="1" applyProtection="1">
      <alignment horizontal="left" vertical="top"/>
      <protection hidden="1"/>
    </xf>
    <xf numFmtId="0" fontId="0" fillId="0" borderId="0" xfId="0" applyAlignment="1" applyProtection="1">
      <alignment horizontal="center" vertical="top"/>
      <protection hidden="1"/>
    </xf>
    <xf numFmtId="9" fontId="15" fillId="0" borderId="20" xfId="1" applyFont="1" applyFill="1" applyBorder="1" applyAlignment="1" applyProtection="1">
      <alignment horizontal="center" vertical="center" wrapText="1"/>
      <protection hidden="1"/>
    </xf>
    <xf numFmtId="165" fontId="4" fillId="0" borderId="1" xfId="0" applyNumberFormat="1" applyFont="1" applyBorder="1" applyAlignment="1" applyProtection="1">
      <alignment horizontal="left" vertical="top" wrapText="1"/>
      <protection hidden="1"/>
    </xf>
    <xf numFmtId="0" fontId="17" fillId="11" borderId="21" xfId="0" applyFont="1" applyFill="1" applyBorder="1" applyAlignment="1" applyProtection="1">
      <alignment horizontal="center"/>
      <protection locked="0"/>
    </xf>
    <xf numFmtId="0" fontId="18" fillId="0" borderId="0" xfId="0" applyFont="1" applyAlignment="1">
      <alignment horizontal="left" vertical="top"/>
    </xf>
    <xf numFmtId="0" fontId="21" fillId="0" borderId="0" xfId="0" applyFont="1" applyAlignment="1">
      <alignment horizontal="left" vertical="top"/>
    </xf>
    <xf numFmtId="0" fontId="20" fillId="0" borderId="0" xfId="0" applyFont="1" applyAlignment="1">
      <alignment horizontal="left" vertical="top"/>
    </xf>
    <xf numFmtId="164" fontId="1" fillId="0" borderId="24" xfId="0" applyNumberFormat="1" applyFont="1" applyBorder="1" applyAlignment="1" applyProtection="1">
      <alignment horizontal="center" vertical="center" wrapText="1"/>
      <protection locked="0"/>
    </xf>
    <xf numFmtId="9" fontId="15" fillId="0" borderId="11" xfId="1" quotePrefix="1" applyFont="1" applyFill="1" applyBorder="1" applyAlignment="1" applyProtection="1">
      <alignment horizontal="center" vertical="center" wrapText="1"/>
      <protection hidden="1"/>
    </xf>
    <xf numFmtId="0" fontId="2" fillId="3" borderId="12" xfId="0" applyFont="1" applyFill="1" applyBorder="1" applyAlignment="1" applyProtection="1">
      <alignment horizontal="left" vertical="top" wrapText="1"/>
      <protection hidden="1"/>
    </xf>
    <xf numFmtId="165" fontId="5" fillId="0" borderId="5" xfId="0" applyNumberFormat="1" applyFont="1" applyBorder="1" applyAlignment="1" applyProtection="1">
      <alignment horizontal="left" vertical="center" wrapText="1"/>
      <protection hidden="1"/>
    </xf>
    <xf numFmtId="0" fontId="24" fillId="0" borderId="24" xfId="0" applyFont="1" applyBorder="1" applyAlignment="1" applyProtection="1">
      <alignment horizontal="center" vertical="top"/>
      <protection hidden="1"/>
    </xf>
    <xf numFmtId="0" fontId="24" fillId="0" borderId="5" xfId="0" applyFont="1" applyBorder="1" applyAlignment="1" applyProtection="1">
      <alignment horizontal="center" vertical="top"/>
      <protection hidden="1"/>
    </xf>
    <xf numFmtId="0" fontId="28" fillId="0" borderId="5" xfId="0" applyFont="1" applyBorder="1" applyAlignment="1" applyProtection="1">
      <alignment horizontal="left" vertical="top" wrapText="1" indent="1"/>
      <protection hidden="1"/>
    </xf>
    <xf numFmtId="165" fontId="4" fillId="0" borderId="22" xfId="0" applyNumberFormat="1" applyFont="1" applyBorder="1" applyAlignment="1" applyProtection="1">
      <alignment horizontal="left" vertical="top" wrapText="1"/>
      <protection hidden="1"/>
    </xf>
    <xf numFmtId="0" fontId="27" fillId="2" borderId="25" xfId="0" applyFont="1" applyFill="1" applyBorder="1" applyAlignment="1" applyProtection="1">
      <alignment horizontal="left" vertical="center" wrapText="1" indent="1"/>
      <protection hidden="1"/>
    </xf>
    <xf numFmtId="0" fontId="26" fillId="4" borderId="26"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6" fillId="0" borderId="0" xfId="0" applyFont="1" applyAlignment="1" applyProtection="1">
      <alignment horizontal="left" vertical="top"/>
      <protection hidden="1"/>
    </xf>
    <xf numFmtId="0" fontId="2" fillId="7" borderId="0" xfId="0" applyFont="1" applyFill="1" applyAlignment="1">
      <alignment horizontal="left" vertical="top" wrapText="1"/>
    </xf>
    <xf numFmtId="0" fontId="2" fillId="8" borderId="0" xfId="0" applyFont="1" applyFill="1" applyAlignment="1">
      <alignment horizontal="left" vertical="top" wrapText="1"/>
    </xf>
    <xf numFmtId="0" fontId="2" fillId="8" borderId="0" xfId="0" applyFont="1" applyFill="1" applyAlignment="1">
      <alignment horizontal="center" vertical="top" wrapText="1"/>
    </xf>
    <xf numFmtId="0" fontId="6" fillId="0" borderId="0" xfId="0" quotePrefix="1" applyFont="1" applyAlignment="1" applyProtection="1">
      <alignment horizontal="left" vertical="top"/>
      <protection hidden="1"/>
    </xf>
    <xf numFmtId="0" fontId="18" fillId="0" borderId="0" xfId="0" quotePrefix="1" applyFont="1" applyAlignment="1">
      <alignment horizontal="center" vertical="top"/>
    </xf>
    <xf numFmtId="0" fontId="34" fillId="2" borderId="0" xfId="0" applyFont="1" applyFill="1" applyAlignment="1">
      <alignment horizontal="center" vertical="top" wrapText="1"/>
    </xf>
    <xf numFmtId="0" fontId="3" fillId="0" borderId="31" xfId="0" applyFont="1" applyBorder="1" applyAlignment="1">
      <alignment horizontal="left" vertical="center" wrapText="1"/>
    </xf>
    <xf numFmtId="0" fontId="0" fillId="0" borderId="0" xfId="0" applyAlignment="1">
      <alignment vertical="top" wrapText="1"/>
    </xf>
    <xf numFmtId="0" fontId="6" fillId="0" borderId="0" xfId="0" applyFont="1" applyAlignment="1">
      <alignment horizontal="left" vertical="top" wrapText="1"/>
    </xf>
    <xf numFmtId="165" fontId="5" fillId="0" borderId="22" xfId="0" applyNumberFormat="1" applyFont="1" applyBorder="1" applyAlignment="1" applyProtection="1">
      <alignment horizontal="left" vertical="top" wrapText="1"/>
      <protection hidden="1"/>
    </xf>
    <xf numFmtId="0" fontId="25" fillId="0" borderId="0" xfId="0" applyFont="1" applyAlignment="1">
      <alignment horizontal="left" vertical="top"/>
    </xf>
    <xf numFmtId="0" fontId="30" fillId="0" borderId="0" xfId="0" applyFont="1" applyAlignment="1">
      <alignment vertical="top"/>
    </xf>
    <xf numFmtId="0" fontId="35" fillId="0" borderId="0" xfId="0" applyFont="1" applyAlignment="1" applyProtection="1">
      <alignment horizontal="left" vertical="center"/>
      <protection hidden="1"/>
    </xf>
    <xf numFmtId="17" fontId="9" fillId="0" borderId="0" xfId="0" quotePrefix="1" applyNumberFormat="1" applyFont="1" applyAlignment="1" applyProtection="1">
      <alignment horizontal="right" indent="1"/>
      <protection hidden="1"/>
    </xf>
    <xf numFmtId="17" fontId="0" fillId="0" borderId="0" xfId="0" applyNumberFormat="1" applyAlignment="1">
      <alignment horizontal="left" vertical="top"/>
    </xf>
    <xf numFmtId="0" fontId="6" fillId="9" borderId="3" xfId="0" applyFont="1" applyFill="1" applyBorder="1" applyAlignment="1">
      <alignment horizontal="left" vertical="top" wrapText="1"/>
    </xf>
    <xf numFmtId="0" fontId="6" fillId="9" borderId="4" xfId="0" applyFont="1" applyFill="1" applyBorder="1" applyAlignment="1">
      <alignment horizontal="left" vertical="top" wrapText="1"/>
    </xf>
    <xf numFmtId="0" fontId="0" fillId="9" borderId="3" xfId="0" applyFill="1" applyBorder="1" applyAlignment="1">
      <alignment horizontal="left" vertical="top"/>
    </xf>
    <xf numFmtId="0" fontId="0" fillId="9" borderId="4" xfId="0" applyFill="1" applyBorder="1" applyAlignment="1">
      <alignment horizontal="left" vertical="top"/>
    </xf>
    <xf numFmtId="0" fontId="0" fillId="9" borderId="6" xfId="0" applyFill="1" applyBorder="1" applyAlignment="1">
      <alignment horizontal="left" vertical="top"/>
    </xf>
    <xf numFmtId="0" fontId="0" fillId="9" borderId="7" xfId="0" applyFill="1" applyBorder="1" applyAlignment="1">
      <alignment horizontal="left" vertical="top"/>
    </xf>
    <xf numFmtId="0" fontId="36" fillId="0" borderId="0" xfId="2" applyFill="1" applyBorder="1" applyAlignment="1">
      <alignment horizontal="left" vertical="top"/>
    </xf>
    <xf numFmtId="0" fontId="6" fillId="14" borderId="0" xfId="0" applyFont="1" applyFill="1" applyAlignment="1">
      <alignment horizontal="left" vertical="top" wrapText="1"/>
    </xf>
    <xf numFmtId="165" fontId="4" fillId="0" borderId="32" xfId="0" applyNumberFormat="1" applyFont="1" applyBorder="1" applyAlignment="1" applyProtection="1">
      <alignment horizontal="left" vertical="top" wrapText="1"/>
      <protection hidden="1"/>
    </xf>
    <xf numFmtId="0" fontId="0" fillId="0" borderId="0" xfId="0" applyAlignment="1">
      <alignment horizontal="left" vertical="top" wrapText="1"/>
    </xf>
    <xf numFmtId="0" fontId="6" fillId="14" borderId="8" xfId="0" applyFont="1" applyFill="1" applyBorder="1" applyAlignment="1">
      <alignment horizontal="left" vertical="top" wrapText="1"/>
    </xf>
    <xf numFmtId="0" fontId="6" fillId="14" borderId="10" xfId="0" applyFont="1" applyFill="1" applyBorder="1" applyAlignment="1">
      <alignment horizontal="left" vertical="top" wrapText="1"/>
    </xf>
    <xf numFmtId="0" fontId="39" fillId="2" borderId="0" xfId="0" applyFont="1" applyFill="1" applyAlignment="1">
      <alignment horizontal="center" vertical="top" wrapText="1"/>
    </xf>
    <xf numFmtId="0" fontId="30" fillId="0" borderId="5" xfId="0" applyFont="1" applyBorder="1" applyAlignment="1">
      <alignment horizontal="left" vertical="top" wrapText="1"/>
    </xf>
    <xf numFmtId="0" fontId="32" fillId="0" borderId="23" xfId="0" applyFont="1" applyBorder="1" applyAlignment="1">
      <alignment horizontal="left" wrapText="1"/>
    </xf>
    <xf numFmtId="0" fontId="30" fillId="0" borderId="5" xfId="0" applyFont="1" applyBorder="1" applyAlignment="1">
      <alignment horizontal="left" wrapText="1"/>
    </xf>
    <xf numFmtId="0" fontId="30"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31" fillId="0" borderId="0" xfId="0" applyFont="1" applyAlignment="1">
      <alignment horizontal="left" wrapText="1"/>
    </xf>
    <xf numFmtId="0" fontId="18" fillId="0" borderId="5" xfId="0" applyFont="1" applyBorder="1" applyAlignment="1">
      <alignment horizontal="left" wrapText="1"/>
    </xf>
    <xf numFmtId="0" fontId="42" fillId="0" borderId="0" xfId="0" applyFont="1" applyAlignment="1">
      <alignment horizontal="left" wrapText="1"/>
    </xf>
    <xf numFmtId="0" fontId="0" fillId="0" borderId="0" xfId="0" applyAlignment="1">
      <alignment horizontal="left" wrapText="1"/>
    </xf>
    <xf numFmtId="0" fontId="19" fillId="0" borderId="0" xfId="0" quotePrefix="1" applyFont="1" applyAlignment="1">
      <alignment horizontal="left" wrapText="1"/>
    </xf>
    <xf numFmtId="0" fontId="30" fillId="0" borderId="0" xfId="0" applyFont="1" applyAlignment="1">
      <alignment horizontal="left"/>
    </xf>
    <xf numFmtId="0" fontId="2" fillId="3" borderId="3" xfId="0" applyFont="1" applyFill="1" applyBorder="1" applyAlignment="1" applyProtection="1">
      <alignment horizontal="center" vertical="center" wrapText="1"/>
      <protection hidden="1"/>
    </xf>
    <xf numFmtId="0" fontId="2" fillId="3" borderId="12" xfId="0" applyFont="1" applyFill="1" applyBorder="1" applyAlignment="1" applyProtection="1">
      <alignment horizontal="center" vertical="center" wrapText="1"/>
      <protection hidden="1"/>
    </xf>
    <xf numFmtId="0" fontId="2" fillId="3" borderId="8" xfId="0" applyFont="1" applyFill="1" applyBorder="1" applyAlignment="1" applyProtection="1">
      <alignment horizontal="center" vertical="center" wrapText="1"/>
      <protection hidden="1"/>
    </xf>
    <xf numFmtId="0" fontId="43" fillId="0" borderId="0" xfId="0" applyFont="1" applyAlignment="1" applyProtection="1">
      <alignment horizontal="left" vertical="top"/>
      <protection hidden="1"/>
    </xf>
    <xf numFmtId="0" fontId="43" fillId="0" borderId="0" xfId="0" quotePrefix="1" applyFont="1" applyAlignment="1" applyProtection="1">
      <alignment horizontal="left" vertical="top"/>
      <protection hidden="1"/>
    </xf>
    <xf numFmtId="0" fontId="17" fillId="16" borderId="0" xfId="0" applyFont="1" applyFill="1" applyAlignment="1" applyProtection="1">
      <alignment horizontal="right"/>
      <protection hidden="1"/>
    </xf>
    <xf numFmtId="0" fontId="10" fillId="16" borderId="0" xfId="0" applyFont="1" applyFill="1" applyProtection="1">
      <protection hidden="1"/>
    </xf>
    <xf numFmtId="0" fontId="30" fillId="0" borderId="0" xfId="0" applyFont="1" applyAlignment="1">
      <alignment horizontal="left" vertical="top" wrapText="1"/>
    </xf>
    <xf numFmtId="0" fontId="16" fillId="5" borderId="5" xfId="0" applyFont="1" applyFill="1" applyBorder="1" applyAlignment="1" applyProtection="1">
      <alignment horizontal="left" vertical="top"/>
      <protection hidden="1"/>
    </xf>
    <xf numFmtId="0" fontId="7" fillId="4" borderId="35" xfId="0" applyFont="1" applyFill="1" applyBorder="1" applyAlignment="1" applyProtection="1">
      <alignment horizontal="center" vertical="center" wrapText="1"/>
      <protection locked="0"/>
    </xf>
    <xf numFmtId="166" fontId="15" fillId="0" borderId="11" xfId="1" applyNumberFormat="1" applyFont="1" applyFill="1" applyBorder="1" applyAlignment="1" applyProtection="1">
      <alignment horizontal="center" vertical="center" wrapText="1"/>
      <protection hidden="1"/>
    </xf>
    <xf numFmtId="0" fontId="2" fillId="3" borderId="0" xfId="0" applyFont="1" applyFill="1" applyAlignment="1" applyProtection="1">
      <alignment horizontal="center" vertical="center" wrapText="1"/>
      <protection hidden="1"/>
    </xf>
    <xf numFmtId="0" fontId="0" fillId="0" borderId="34" xfId="0" applyBorder="1" applyAlignment="1" applyProtection="1">
      <alignment horizontal="center" vertical="top"/>
      <protection hidden="1"/>
    </xf>
    <xf numFmtId="0" fontId="24" fillId="0" borderId="36" xfId="0" applyFont="1" applyBorder="1" applyAlignment="1" applyProtection="1">
      <alignment horizontal="center" vertical="top"/>
      <protection hidden="1"/>
    </xf>
    <xf numFmtId="164" fontId="1" fillId="0" borderId="36" xfId="0" applyNumberFormat="1" applyFont="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166" fontId="15" fillId="0" borderId="38" xfId="1" applyNumberFormat="1" applyFont="1" applyFill="1" applyBorder="1" applyAlignment="1" applyProtection="1">
      <alignment horizontal="center" vertical="center" wrapText="1"/>
      <protection hidden="1"/>
    </xf>
    <xf numFmtId="0" fontId="2" fillId="3" borderId="39" xfId="0" applyFont="1" applyFill="1" applyBorder="1" applyAlignment="1" applyProtection="1">
      <alignment horizontal="center" vertical="center" wrapText="1"/>
      <protection hidden="1"/>
    </xf>
    <xf numFmtId="165" fontId="4" fillId="0" borderId="40" xfId="0" applyNumberFormat="1" applyFont="1" applyBorder="1" applyAlignment="1" applyProtection="1">
      <alignment horizontal="left" vertical="top" wrapText="1"/>
      <protection hidden="1"/>
    </xf>
    <xf numFmtId="0" fontId="24" fillId="0" borderId="42" xfId="0" applyFont="1" applyBorder="1" applyAlignment="1" applyProtection="1">
      <alignment horizontal="center" vertical="top"/>
      <protection hidden="1"/>
    </xf>
    <xf numFmtId="9" fontId="15" fillId="0" borderId="43" xfId="1" applyFont="1" applyFill="1" applyBorder="1" applyAlignment="1" applyProtection="1">
      <alignment horizontal="center" vertical="center" wrapText="1"/>
      <protection hidden="1"/>
    </xf>
    <xf numFmtId="0" fontId="2" fillId="3" borderId="44" xfId="0" applyFont="1" applyFill="1" applyBorder="1" applyAlignment="1" applyProtection="1">
      <alignment horizontal="center" vertical="center" wrapText="1"/>
      <protection hidden="1"/>
    </xf>
    <xf numFmtId="165" fontId="4" fillId="0" borderId="45" xfId="0" applyNumberFormat="1" applyFont="1" applyBorder="1" applyAlignment="1" applyProtection="1">
      <alignment horizontal="left" vertical="top" wrapText="1"/>
      <protection hidden="1"/>
    </xf>
    <xf numFmtId="0" fontId="6" fillId="17" borderId="0" xfId="0" applyFont="1" applyFill="1" applyAlignment="1">
      <alignment horizontal="left" vertical="top"/>
    </xf>
    <xf numFmtId="0" fontId="0" fillId="0" borderId="8" xfId="0" applyBorder="1" applyAlignment="1">
      <alignment horizontal="left" vertical="top" wrapText="1"/>
    </xf>
    <xf numFmtId="0" fontId="8" fillId="15" borderId="6" xfId="0" applyFont="1" applyFill="1" applyBorder="1" applyAlignment="1">
      <alignment horizontal="left" vertical="top"/>
    </xf>
    <xf numFmtId="0" fontId="14" fillId="15" borderId="18" xfId="0" applyFont="1" applyFill="1" applyBorder="1" applyAlignment="1">
      <alignment horizontal="left" vertical="top"/>
    </xf>
    <xf numFmtId="0" fontId="6" fillId="15" borderId="0" xfId="0" applyFont="1" applyFill="1" applyAlignment="1">
      <alignment horizontal="left" vertical="top"/>
    </xf>
    <xf numFmtId="0" fontId="8" fillId="17" borderId="2" xfId="0" applyFont="1" applyFill="1" applyBorder="1" applyAlignment="1">
      <alignment horizontal="left" vertical="top"/>
    </xf>
    <xf numFmtId="0" fontId="0" fillId="17" borderId="0" xfId="0" applyFill="1" applyAlignment="1">
      <alignment horizontal="left" vertical="top"/>
    </xf>
    <xf numFmtId="0" fontId="6" fillId="9" borderId="3" xfId="0" applyFont="1" applyFill="1" applyBorder="1" applyAlignment="1">
      <alignment horizontal="left" vertical="top"/>
    </xf>
    <xf numFmtId="0" fontId="0" fillId="17" borderId="0" xfId="0" quotePrefix="1" applyFill="1" applyAlignment="1">
      <alignment horizontal="left" vertical="top"/>
    </xf>
    <xf numFmtId="0" fontId="6" fillId="17" borderId="0" xfId="0" quotePrefix="1" applyFont="1" applyFill="1" applyAlignment="1">
      <alignment horizontal="left" vertical="top"/>
    </xf>
    <xf numFmtId="0" fontId="3" fillId="0" borderId="17" xfId="0" applyFont="1" applyBorder="1" applyAlignment="1">
      <alignment horizontal="left" vertical="center" wrapText="1"/>
    </xf>
    <xf numFmtId="0" fontId="3" fillId="0" borderId="17" xfId="0" applyFont="1" applyBorder="1" applyAlignment="1">
      <alignment horizontal="left" vertical="top" wrapText="1"/>
    </xf>
    <xf numFmtId="0" fontId="0" fillId="0" borderId="13" xfId="0" applyBorder="1" applyAlignment="1">
      <alignment horizontal="left" vertical="top" wrapText="1"/>
    </xf>
    <xf numFmtId="0" fontId="3" fillId="0" borderId="14" xfId="0" applyFont="1" applyBorder="1" applyAlignment="1">
      <alignment horizontal="left" vertical="center" wrapText="1"/>
    </xf>
    <xf numFmtId="0" fontId="3" fillId="0" borderId="14" xfId="0" applyFont="1" applyBorder="1" applyAlignment="1">
      <alignment horizontal="left" vertical="top" wrapText="1"/>
    </xf>
    <xf numFmtId="165" fontId="11" fillId="0" borderId="14" xfId="0" applyNumberFormat="1" applyFont="1" applyBorder="1" applyAlignment="1">
      <alignment horizontal="left" vertical="center" wrapText="1"/>
    </xf>
    <xf numFmtId="0" fontId="3" fillId="0" borderId="46" xfId="0" applyFont="1" applyBorder="1" applyAlignment="1">
      <alignment horizontal="left" vertical="center" wrapText="1"/>
    </xf>
    <xf numFmtId="0" fontId="4" fillId="0" borderId="30" xfId="0" applyFont="1" applyBorder="1" applyAlignment="1">
      <alignment horizontal="left" vertical="center" wrapText="1"/>
    </xf>
    <xf numFmtId="0" fontId="40" fillId="0" borderId="30" xfId="0" applyFont="1" applyBorder="1" applyAlignment="1">
      <alignment horizontal="left" vertical="center" wrapText="1"/>
    </xf>
    <xf numFmtId="0" fontId="0" fillId="0" borderId="15" xfId="0" applyBorder="1" applyAlignment="1">
      <alignment horizontal="left" vertical="top" wrapText="1"/>
    </xf>
    <xf numFmtId="0" fontId="3" fillId="0" borderId="47" xfId="0" applyFont="1" applyBorder="1" applyAlignment="1">
      <alignment horizontal="left" vertical="center" wrapText="1"/>
    </xf>
    <xf numFmtId="0" fontId="4" fillId="0" borderId="31" xfId="0" applyFont="1" applyBorder="1" applyAlignment="1">
      <alignment horizontal="left" vertical="center" wrapText="1"/>
    </xf>
    <xf numFmtId="165" fontId="11" fillId="0" borderId="17" xfId="0" applyNumberFormat="1" applyFont="1" applyBorder="1" applyAlignment="1">
      <alignment horizontal="left" vertical="center" wrapText="1"/>
    </xf>
    <xf numFmtId="165" fontId="11" fillId="0" borderId="47" xfId="0" applyNumberFormat="1" applyFont="1" applyBorder="1" applyAlignment="1">
      <alignment horizontal="left" vertical="top" wrapText="1"/>
    </xf>
    <xf numFmtId="165" fontId="11" fillId="0" borderId="16" xfId="0" applyNumberFormat="1" applyFont="1" applyBorder="1" applyAlignment="1">
      <alignment horizontal="left" vertical="center" wrapText="1"/>
    </xf>
    <xf numFmtId="0" fontId="3" fillId="0" borderId="15" xfId="0" applyFont="1" applyBorder="1" applyAlignment="1">
      <alignment horizontal="left" vertical="top" wrapText="1"/>
    </xf>
    <xf numFmtId="165" fontId="11" fillId="0" borderId="17" xfId="0" applyNumberFormat="1" applyFont="1" applyBorder="1" applyAlignment="1">
      <alignment horizontal="left" vertical="top" wrapText="1"/>
    </xf>
    <xf numFmtId="167" fontId="38" fillId="0" borderId="33" xfId="3" applyNumberFormat="1" applyFont="1" applyBorder="1" applyAlignment="1">
      <alignment horizontal="left" vertical="center" wrapText="1"/>
    </xf>
    <xf numFmtId="0" fontId="3" fillId="0" borderId="47" xfId="0" applyFont="1" applyBorder="1" applyAlignment="1">
      <alignment horizontal="left" vertical="top" wrapText="1"/>
    </xf>
    <xf numFmtId="0" fontId="3" fillId="0" borderId="31" xfId="0" applyFont="1" applyBorder="1" applyAlignment="1">
      <alignment horizontal="left" vertical="top" wrapText="1"/>
    </xf>
    <xf numFmtId="165" fontId="4" fillId="0" borderId="31" xfId="0" applyNumberFormat="1" applyFont="1" applyBorder="1" applyAlignment="1">
      <alignment horizontal="left" vertical="top" wrapText="1"/>
    </xf>
    <xf numFmtId="0" fontId="41" fillId="0" borderId="17" xfId="0" applyFont="1" applyBorder="1" applyAlignment="1">
      <alignment horizontal="left" vertical="top" wrapText="1"/>
    </xf>
    <xf numFmtId="6" fontId="3" fillId="0" borderId="47" xfId="0" applyNumberFormat="1" applyFont="1" applyBorder="1" applyAlignment="1">
      <alignment horizontal="left" vertical="center" wrapText="1"/>
    </xf>
    <xf numFmtId="6" fontId="3" fillId="0" borderId="17" xfId="0" applyNumberFormat="1" applyFont="1" applyBorder="1" applyAlignment="1">
      <alignment horizontal="left" vertical="top" wrapText="1"/>
    </xf>
    <xf numFmtId="6" fontId="3" fillId="0" borderId="17" xfId="0" applyNumberFormat="1" applyFont="1" applyBorder="1" applyAlignment="1">
      <alignment horizontal="left" vertical="center" wrapText="1"/>
    </xf>
    <xf numFmtId="167" fontId="38" fillId="0" borderId="0" xfId="3" applyNumberFormat="1" applyFont="1" applyAlignment="1">
      <alignment horizontal="left" vertical="center" wrapText="1"/>
    </xf>
    <xf numFmtId="6" fontId="3" fillId="0" borderId="47" xfId="0" applyNumberFormat="1" applyFont="1" applyBorder="1" applyAlignment="1">
      <alignment horizontal="left" vertical="top" wrapText="1"/>
    </xf>
    <xf numFmtId="6" fontId="3" fillId="0" borderId="31" xfId="0" applyNumberFormat="1" applyFont="1" applyBorder="1" applyAlignment="1">
      <alignment horizontal="left" vertical="center" wrapText="1"/>
    </xf>
    <xf numFmtId="9" fontId="3" fillId="0" borderId="47" xfId="0" applyNumberFormat="1" applyFont="1" applyBorder="1" applyAlignment="1">
      <alignment horizontal="left" vertical="top" wrapText="1"/>
    </xf>
    <xf numFmtId="0" fontId="3" fillId="0" borderId="1" xfId="0" applyFont="1" applyBorder="1" applyAlignment="1">
      <alignment horizontal="left" vertical="top" wrapText="1"/>
    </xf>
    <xf numFmtId="0" fontId="0" fillId="17" borderId="9" xfId="0" applyFill="1" applyBorder="1" applyAlignment="1">
      <alignment horizontal="left" vertical="top"/>
    </xf>
    <xf numFmtId="0" fontId="0" fillId="13" borderId="8" xfId="0" applyFill="1" applyBorder="1" applyAlignment="1">
      <alignment horizontal="left" vertical="top" wrapText="1"/>
    </xf>
    <xf numFmtId="0" fontId="47" fillId="17" borderId="0" xfId="0" applyFont="1" applyFill="1" applyAlignment="1">
      <alignment horizontal="left" vertical="top"/>
    </xf>
    <xf numFmtId="0" fontId="47" fillId="17" borderId="0" xfId="0" quotePrefix="1" applyFont="1" applyFill="1" applyAlignment="1">
      <alignment horizontal="left" vertical="top"/>
    </xf>
    <xf numFmtId="0" fontId="6" fillId="13" borderId="8" xfId="0" applyFont="1" applyFill="1" applyBorder="1" applyAlignment="1">
      <alignment horizontal="left" vertical="top" wrapText="1"/>
    </xf>
    <xf numFmtId="0" fontId="0" fillId="15" borderId="0" xfId="0" applyFill="1" applyAlignment="1">
      <alignment horizontal="left" vertical="top"/>
    </xf>
    <xf numFmtId="0" fontId="14" fillId="0" borderId="7" xfId="0" applyFont="1" applyBorder="1" applyAlignment="1">
      <alignment horizontal="left" vertical="top"/>
    </xf>
    <xf numFmtId="166" fontId="0" fillId="0" borderId="0" xfId="1" applyNumberFormat="1" applyFont="1" applyFill="1" applyBorder="1" applyAlignment="1">
      <alignment horizontal="center" vertical="center"/>
    </xf>
    <xf numFmtId="166" fontId="0" fillId="0" borderId="0" xfId="1" applyNumberFormat="1" applyFont="1" applyAlignment="1">
      <alignment horizontal="center" vertical="center"/>
    </xf>
    <xf numFmtId="0" fontId="0" fillId="0" borderId="0" xfId="0" applyAlignment="1">
      <alignment horizontal="center" vertical="center"/>
    </xf>
    <xf numFmtId="0" fontId="45" fillId="15" borderId="0" xfId="0" applyFont="1" applyFill="1" applyAlignment="1">
      <alignment horizontal="left" vertical="top"/>
    </xf>
    <xf numFmtId="0" fontId="51" fillId="17" borderId="0" xfId="0" applyFont="1" applyFill="1" applyAlignment="1">
      <alignment horizontal="left" vertical="top"/>
    </xf>
    <xf numFmtId="0" fontId="48" fillId="0" borderId="0" xfId="0" applyFont="1" applyAlignment="1">
      <alignment horizontal="left" vertical="top"/>
    </xf>
    <xf numFmtId="0" fontId="52" fillId="0" borderId="0" xfId="0" applyFont="1" applyAlignment="1">
      <alignment horizontal="left" vertical="top"/>
    </xf>
    <xf numFmtId="0" fontId="53" fillId="0" borderId="33" xfId="3" applyFont="1" applyBorder="1" applyAlignment="1">
      <alignment horizontal="left" vertical="top" wrapText="1"/>
    </xf>
    <xf numFmtId="0" fontId="54" fillId="0" borderId="33" xfId="3" applyFont="1" applyBorder="1" applyAlignment="1">
      <alignment horizontal="left" vertical="center" wrapText="1"/>
    </xf>
    <xf numFmtId="167" fontId="54" fillId="0" borderId="33" xfId="3" applyNumberFormat="1" applyFont="1" applyBorder="1" applyAlignment="1">
      <alignment horizontal="left" wrapText="1"/>
    </xf>
    <xf numFmtId="167" fontId="54" fillId="0" borderId="33" xfId="3" applyNumberFormat="1" applyFont="1" applyBorder="1" applyAlignment="1">
      <alignment horizontal="left" vertical="center" wrapText="1"/>
    </xf>
    <xf numFmtId="165" fontId="54" fillId="0" borderId="17" xfId="0" applyNumberFormat="1" applyFont="1" applyBorder="1" applyAlignment="1">
      <alignment horizontal="left" vertical="top" wrapText="1"/>
    </xf>
    <xf numFmtId="0" fontId="53" fillId="0" borderId="33" xfId="3" applyFont="1" applyBorder="1" applyAlignment="1">
      <alignment horizontal="left" vertical="center" wrapText="1"/>
    </xf>
    <xf numFmtId="9" fontId="54" fillId="0" borderId="33" xfId="3" applyNumberFormat="1" applyFont="1" applyBorder="1" applyAlignment="1">
      <alignment horizontal="left" vertical="center" wrapText="1"/>
    </xf>
    <xf numFmtId="0" fontId="53" fillId="0" borderId="17" xfId="0" applyFont="1" applyBorder="1" applyAlignment="1">
      <alignment horizontal="left" vertical="center" wrapText="1"/>
    </xf>
    <xf numFmtId="0" fontId="54" fillId="0" borderId="33" xfId="3" applyFont="1" applyBorder="1" applyAlignment="1">
      <alignment horizontal="left" vertical="top" wrapText="1"/>
    </xf>
    <xf numFmtId="0" fontId="6" fillId="0" borderId="0" xfId="0" applyFont="1" applyAlignment="1" applyProtection="1">
      <alignment horizontal="center" vertical="top"/>
      <protection hidden="1"/>
    </xf>
    <xf numFmtId="0" fontId="55" fillId="0" borderId="0" xfId="0" applyFont="1" applyAlignment="1">
      <alignment horizontal="left" vertical="center"/>
    </xf>
    <xf numFmtId="0" fontId="11" fillId="0" borderId="0" xfId="0" applyFont="1" applyAlignment="1" applyProtection="1">
      <alignment horizontal="left" vertical="top"/>
      <protection hidden="1"/>
    </xf>
    <xf numFmtId="0" fontId="11" fillId="18" borderId="0" xfId="0" applyFont="1" applyFill="1" applyAlignment="1" applyProtection="1">
      <alignment horizontal="left" vertical="top"/>
      <protection hidden="1"/>
    </xf>
    <xf numFmtId="0" fontId="11" fillId="18" borderId="21" xfId="0" applyFont="1" applyFill="1" applyBorder="1" applyAlignment="1" applyProtection="1">
      <alignment horizontal="center" vertical="top"/>
      <protection hidden="1"/>
    </xf>
    <xf numFmtId="0" fontId="44" fillId="5" borderId="0" xfId="0" applyFont="1" applyFill="1" applyAlignment="1">
      <alignment horizontal="left" vertical="top"/>
    </xf>
    <xf numFmtId="0" fontId="56" fillId="0" borderId="0" xfId="0" applyFont="1" applyAlignment="1">
      <alignment horizontal="left" vertical="center"/>
    </xf>
    <xf numFmtId="164" fontId="23" fillId="15" borderId="0" xfId="0" applyNumberFormat="1" applyFont="1" applyFill="1" applyAlignment="1">
      <alignment horizontal="center" vertical="top" wrapText="1"/>
    </xf>
    <xf numFmtId="164" fontId="59" fillId="0" borderId="0" xfId="0" applyNumberFormat="1" applyFont="1" applyAlignment="1">
      <alignment horizontal="left" vertical="top" wrapText="1"/>
    </xf>
    <xf numFmtId="0" fontId="60" fillId="0" borderId="0" xfId="0" applyFont="1" applyAlignment="1">
      <alignment horizontal="left" vertical="top" wrapText="1"/>
    </xf>
    <xf numFmtId="0" fontId="24" fillId="0" borderId="0" xfId="0" applyFont="1" applyAlignment="1">
      <alignment horizontal="left" vertical="top"/>
    </xf>
    <xf numFmtId="0" fontId="61" fillId="0" borderId="0" xfId="0" applyFont="1" applyAlignment="1">
      <alignment horizontal="left" vertical="top"/>
    </xf>
    <xf numFmtId="0" fontId="24" fillId="17" borderId="0" xfId="0" applyFont="1" applyFill="1" applyAlignment="1">
      <alignment horizontal="left" vertical="top"/>
    </xf>
    <xf numFmtId="0" fontId="2" fillId="7" borderId="0" xfId="0" applyFont="1" applyFill="1" applyAlignment="1">
      <alignment horizontal="center" vertical="top" wrapText="1"/>
    </xf>
    <xf numFmtId="0" fontId="43" fillId="0" borderId="0" xfId="0" applyFont="1" applyAlignment="1">
      <alignment horizontal="left" vertical="top"/>
    </xf>
    <xf numFmtId="0" fontId="0" fillId="6" borderId="28" xfId="0" applyFill="1" applyBorder="1" applyAlignment="1">
      <alignment horizontal="center" vertical="top" wrapText="1"/>
    </xf>
    <xf numFmtId="0" fontId="24" fillId="9" borderId="3" xfId="0" applyFont="1" applyFill="1" applyBorder="1" applyAlignment="1">
      <alignment horizontal="center" vertical="top" wrapText="1"/>
    </xf>
    <xf numFmtId="0" fontId="24" fillId="14" borderId="0" xfId="0" applyFont="1" applyFill="1" applyAlignment="1">
      <alignment horizontal="center" vertical="top" wrapText="1"/>
    </xf>
    <xf numFmtId="0" fontId="0" fillId="6" borderId="0" xfId="0" applyFill="1" applyAlignment="1">
      <alignment horizontal="center" vertical="top" wrapText="1"/>
    </xf>
    <xf numFmtId="0" fontId="24" fillId="9" borderId="4" xfId="0" applyFont="1" applyFill="1" applyBorder="1" applyAlignment="1">
      <alignment horizontal="center" vertical="top" wrapText="1"/>
    </xf>
    <xf numFmtId="0" fontId="6" fillId="14" borderId="0" xfId="0" applyFont="1" applyFill="1" applyAlignment="1">
      <alignment horizontal="center" vertical="top" wrapText="1"/>
    </xf>
    <xf numFmtId="0" fontId="0" fillId="6" borderId="29" xfId="0" applyFill="1" applyBorder="1" applyAlignment="1">
      <alignment horizontal="center" vertical="top" wrapText="1"/>
    </xf>
    <xf numFmtId="0" fontId="0" fillId="0" borderId="0" xfId="0" applyAlignment="1">
      <alignment horizontal="center" vertical="top"/>
    </xf>
    <xf numFmtId="0" fontId="6" fillId="0" borderId="0" xfId="0" applyFont="1" applyAlignment="1">
      <alignment horizontal="center" vertical="top"/>
    </xf>
    <xf numFmtId="0" fontId="3" fillId="0" borderId="10" xfId="3" applyFont="1" applyBorder="1" applyAlignment="1">
      <alignment horizontal="left" vertical="top" wrapText="1"/>
    </xf>
    <xf numFmtId="0" fontId="3" fillId="0" borderId="33" xfId="3" applyFont="1" applyBorder="1" applyAlignment="1">
      <alignment horizontal="left" wrapText="1"/>
    </xf>
    <xf numFmtId="167" fontId="11" fillId="0" borderId="33" xfId="3" applyNumberFormat="1" applyFont="1" applyBorder="1" applyAlignment="1">
      <alignment horizontal="left" vertical="center" wrapText="1"/>
    </xf>
    <xf numFmtId="0" fontId="3" fillId="0" borderId="33" xfId="3" applyFont="1" applyBorder="1" applyAlignment="1">
      <alignment horizontal="left" vertical="center" wrapText="1"/>
    </xf>
    <xf numFmtId="0" fontId="3" fillId="0" borderId="33" xfId="3" applyFont="1" applyBorder="1" applyAlignment="1">
      <alignment horizontal="left" vertical="top" wrapText="1"/>
    </xf>
    <xf numFmtId="9" fontId="3" fillId="0" borderId="33" xfId="3" applyNumberFormat="1" applyFont="1" applyBorder="1" applyAlignment="1">
      <alignment horizontal="left" vertical="center" wrapText="1"/>
    </xf>
    <xf numFmtId="0" fontId="24" fillId="9" borderId="0" xfId="0" applyFont="1" applyFill="1" applyAlignment="1">
      <alignment horizontal="center" vertical="top" wrapText="1"/>
    </xf>
    <xf numFmtId="0" fontId="11" fillId="0" borderId="33" xfId="3" applyFont="1" applyBorder="1" applyAlignment="1">
      <alignment horizontal="left" vertical="center" wrapText="1"/>
    </xf>
    <xf numFmtId="0" fontId="24" fillId="19" borderId="3" xfId="0" applyFont="1" applyFill="1" applyBorder="1" applyAlignment="1">
      <alignment horizontal="center" vertical="top" wrapText="1"/>
    </xf>
    <xf numFmtId="0" fontId="3" fillId="17" borderId="33" xfId="3" applyFont="1" applyFill="1" applyBorder="1" applyAlignment="1">
      <alignment horizontal="left" vertical="top" wrapText="1"/>
    </xf>
    <xf numFmtId="0" fontId="3" fillId="17" borderId="17" xfId="0" applyFont="1" applyFill="1" applyBorder="1" applyAlignment="1">
      <alignment horizontal="left" vertical="center" wrapText="1"/>
    </xf>
    <xf numFmtId="0" fontId="10" fillId="16" borderId="41" xfId="0" applyFont="1" applyFill="1" applyBorder="1" applyProtection="1">
      <protection hidden="1"/>
    </xf>
    <xf numFmtId="0" fontId="65" fillId="0" borderId="0" xfId="0" applyFont="1" applyAlignment="1">
      <alignment horizontal="centerContinuous" vertical="top" wrapText="1"/>
    </xf>
    <xf numFmtId="0" fontId="65" fillId="0" borderId="0" xfId="0" applyFont="1" applyAlignment="1">
      <alignment horizontal="centerContinuous" vertical="top"/>
    </xf>
    <xf numFmtId="0" fontId="6" fillId="0" borderId="0" xfId="0" applyFont="1" applyAlignment="1" applyProtection="1">
      <alignment horizontal="left" vertical="center" wrapText="1" indent="2"/>
      <protection hidden="1"/>
    </xf>
    <xf numFmtId="0" fontId="0" fillId="0" borderId="0" xfId="0" applyAlignment="1">
      <alignment horizontal="left" vertical="center" indent="2"/>
    </xf>
    <xf numFmtId="0" fontId="22" fillId="12" borderId="0" xfId="0" applyFont="1" applyFill="1" applyAlignment="1" applyProtection="1">
      <alignment horizontal="left" vertical="center" indent="1"/>
      <protection hidden="1"/>
    </xf>
    <xf numFmtId="0" fontId="0" fillId="12" borderId="0" xfId="0" applyFill="1" applyAlignment="1" applyProtection="1">
      <alignment horizontal="left" vertical="top"/>
      <protection hidden="1"/>
    </xf>
    <xf numFmtId="0" fontId="0" fillId="12" borderId="34" xfId="0" applyFill="1" applyBorder="1" applyAlignment="1" applyProtection="1">
      <alignment horizontal="left" vertical="top"/>
      <protection hidden="1"/>
    </xf>
    <xf numFmtId="0" fontId="22" fillId="13" borderId="0" xfId="0" applyFont="1" applyFill="1" applyAlignment="1" applyProtection="1">
      <alignment horizontal="center" vertical="center"/>
      <protection hidden="1"/>
    </xf>
    <xf numFmtId="0" fontId="0" fillId="13" borderId="0" xfId="0" applyFill="1" applyAlignment="1" applyProtection="1">
      <alignment horizontal="center" vertical="top"/>
      <protection hidden="1"/>
    </xf>
    <xf numFmtId="0" fontId="46" fillId="0" borderId="0" xfId="0" applyFont="1" applyAlignment="1">
      <alignment horizontal="left" vertical="top" wrapText="1"/>
    </xf>
  </cellXfs>
  <cellStyles count="4">
    <cellStyle name="Hyperlink" xfId="2" builtinId="8"/>
    <cellStyle name="Normal" xfId="0" builtinId="0"/>
    <cellStyle name="Normal 2" xfId="3" xr:uid="{00000000-0005-0000-0000-000002000000}"/>
    <cellStyle name="Percent" xfId="1" builtinId="5"/>
  </cellStyles>
  <dxfs count="42">
    <dxf>
      <font>
        <color rgb="FFFF0000"/>
      </font>
    </dxf>
    <dxf>
      <font>
        <color rgb="FFFF0000"/>
      </font>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53</xdr:row>
      <xdr:rowOff>219075</xdr:rowOff>
    </xdr:from>
    <xdr:to>
      <xdr:col>0</xdr:col>
      <xdr:colOff>5287100</xdr:colOff>
      <xdr:row>53</xdr:row>
      <xdr:rowOff>1057392</xdr:rowOff>
    </xdr:to>
    <xdr:pic>
      <xdr:nvPicPr>
        <xdr:cNvPr id="2" name="Picture 1" descr="Screenshot of the Highlighted Cells Benefit Differences. The View Key Differenced dropdown has View ALL Differences, View KEY Differences, and Show NO differences. ">
          <a:extLst>
            <a:ext uri="{FF2B5EF4-FFF2-40B4-BE49-F238E27FC236}">
              <a16:creationId xmlns:a16="http://schemas.microsoft.com/office/drawing/2014/main" id="{E2BB5679-ACDD-A823-3185-AA2BDA31EA66}"/>
            </a:ext>
          </a:extLst>
        </xdr:cNvPr>
        <xdr:cNvPicPr>
          <a:picLocks noChangeAspect="1"/>
        </xdr:cNvPicPr>
      </xdr:nvPicPr>
      <xdr:blipFill>
        <a:blip xmlns:r="http://schemas.openxmlformats.org/officeDocument/2006/relationships" r:embed="rId1"/>
        <a:stretch>
          <a:fillRect/>
        </a:stretch>
      </xdr:blipFill>
      <xdr:spPr>
        <a:xfrm>
          <a:off x="95250" y="22307550"/>
          <a:ext cx="5191850" cy="838317"/>
        </a:xfrm>
        <a:prstGeom prst="rect">
          <a:avLst/>
        </a:prstGeom>
      </xdr:spPr>
    </xdr:pic>
    <xdr:clientData/>
  </xdr:twoCellAnchor>
  <xdr:twoCellAnchor editAs="oneCell">
    <xdr:from>
      <xdr:col>0</xdr:col>
      <xdr:colOff>38100</xdr:colOff>
      <xdr:row>18</xdr:row>
      <xdr:rowOff>171450</xdr:rowOff>
    </xdr:from>
    <xdr:to>
      <xdr:col>0</xdr:col>
      <xdr:colOff>4000500</xdr:colOff>
      <xdr:row>18</xdr:row>
      <xdr:rowOff>922140</xdr:rowOff>
    </xdr:to>
    <xdr:pic>
      <xdr:nvPicPr>
        <xdr:cNvPr id="11" name="Picture 3" descr="Screenshot of Excel Spreadsheet showing Step 1: Select Year with Comparison Plan Year Dropdown for 2023, 2024, or Grandfathered. ">
          <a:extLst>
            <a:ext uri="{FF2B5EF4-FFF2-40B4-BE49-F238E27FC236}">
              <a16:creationId xmlns:a16="http://schemas.microsoft.com/office/drawing/2014/main" id="{F9E03791-C688-6BE0-57E9-3BAC26D8E626}"/>
            </a:ext>
          </a:extLst>
        </xdr:cNvPr>
        <xdr:cNvPicPr>
          <a:picLocks noChangeAspect="1"/>
        </xdr:cNvPicPr>
      </xdr:nvPicPr>
      <xdr:blipFill>
        <a:blip xmlns:r="http://schemas.openxmlformats.org/officeDocument/2006/relationships" r:embed="rId2"/>
        <a:stretch>
          <a:fillRect/>
        </a:stretch>
      </xdr:blipFill>
      <xdr:spPr>
        <a:xfrm>
          <a:off x="38100" y="4848225"/>
          <a:ext cx="3962400" cy="750690"/>
        </a:xfrm>
        <a:prstGeom prst="rect">
          <a:avLst/>
        </a:prstGeom>
      </xdr:spPr>
    </xdr:pic>
    <xdr:clientData/>
  </xdr:twoCellAnchor>
  <xdr:twoCellAnchor editAs="oneCell">
    <xdr:from>
      <xdr:col>0</xdr:col>
      <xdr:colOff>28575</xdr:colOff>
      <xdr:row>21</xdr:row>
      <xdr:rowOff>171450</xdr:rowOff>
    </xdr:from>
    <xdr:to>
      <xdr:col>0</xdr:col>
      <xdr:colOff>4952384</xdr:colOff>
      <xdr:row>21</xdr:row>
      <xdr:rowOff>1838117</xdr:rowOff>
    </xdr:to>
    <xdr:pic>
      <xdr:nvPicPr>
        <xdr:cNvPr id="14" name="Picture 4" descr="Screenshot of Excel Spreadsheet showing Step 2: Select Plan with Plan Dropdown showing several options.">
          <a:extLst>
            <a:ext uri="{FF2B5EF4-FFF2-40B4-BE49-F238E27FC236}">
              <a16:creationId xmlns:a16="http://schemas.microsoft.com/office/drawing/2014/main" id="{391BBBC1-F368-70FA-FB46-0403FEA8CEC7}"/>
            </a:ext>
          </a:extLst>
        </xdr:cNvPr>
        <xdr:cNvPicPr>
          <a:picLocks noChangeAspect="1"/>
        </xdr:cNvPicPr>
      </xdr:nvPicPr>
      <xdr:blipFill>
        <a:blip xmlns:r="http://schemas.openxmlformats.org/officeDocument/2006/relationships" r:embed="rId3"/>
        <a:stretch>
          <a:fillRect/>
        </a:stretch>
      </xdr:blipFill>
      <xdr:spPr>
        <a:xfrm>
          <a:off x="28575" y="6219825"/>
          <a:ext cx="4923809" cy="1666667"/>
        </a:xfrm>
        <a:prstGeom prst="rect">
          <a:avLst/>
        </a:prstGeom>
      </xdr:spPr>
    </xdr:pic>
    <xdr:clientData/>
  </xdr:twoCellAnchor>
  <xdr:twoCellAnchor editAs="oneCell">
    <xdr:from>
      <xdr:col>0</xdr:col>
      <xdr:colOff>38100</xdr:colOff>
      <xdr:row>29</xdr:row>
      <xdr:rowOff>180975</xdr:rowOff>
    </xdr:from>
    <xdr:to>
      <xdr:col>0</xdr:col>
      <xdr:colOff>7343365</xdr:colOff>
      <xdr:row>29</xdr:row>
      <xdr:rowOff>1038225</xdr:rowOff>
    </xdr:to>
    <xdr:pic>
      <xdr:nvPicPr>
        <xdr:cNvPr id="24" name="Picture 8" descr="Screenshot of Excel Spreadsheet showing Step 2: Select Plan with Plan 1 Dropdown showing 2023, Map to 2024, or 2024. Map to 2024 is selected.">
          <a:extLst>
            <a:ext uri="{FF2B5EF4-FFF2-40B4-BE49-F238E27FC236}">
              <a16:creationId xmlns:a16="http://schemas.microsoft.com/office/drawing/2014/main" id="{A34D26DE-B893-4B07-9248-023966869CF7}"/>
            </a:ext>
          </a:extLst>
        </xdr:cNvPr>
        <xdr:cNvPicPr>
          <a:picLocks noChangeAspect="1"/>
        </xdr:cNvPicPr>
      </xdr:nvPicPr>
      <xdr:blipFill>
        <a:blip xmlns:r="http://schemas.openxmlformats.org/officeDocument/2006/relationships" r:embed="rId4"/>
        <a:stretch>
          <a:fillRect/>
        </a:stretch>
      </xdr:blipFill>
      <xdr:spPr>
        <a:xfrm>
          <a:off x="38100" y="10391775"/>
          <a:ext cx="7305265" cy="857250"/>
        </a:xfrm>
        <a:prstGeom prst="rect">
          <a:avLst/>
        </a:prstGeom>
      </xdr:spPr>
    </xdr:pic>
    <xdr:clientData/>
  </xdr:twoCellAnchor>
  <xdr:twoCellAnchor editAs="oneCell">
    <xdr:from>
      <xdr:col>0</xdr:col>
      <xdr:colOff>38101</xdr:colOff>
      <xdr:row>26</xdr:row>
      <xdr:rowOff>180975</xdr:rowOff>
    </xdr:from>
    <xdr:to>
      <xdr:col>0</xdr:col>
      <xdr:colOff>7124701</xdr:colOff>
      <xdr:row>26</xdr:row>
      <xdr:rowOff>1066689</xdr:rowOff>
    </xdr:to>
    <xdr:pic>
      <xdr:nvPicPr>
        <xdr:cNvPr id="27" name="Picture 10" descr="Screenshot of Excel Spreadsheet showing Step 2: Select Plan with Plan 1 Dropdown showing 2023, Map to 2024, or 2024. 2024 is selected.">
          <a:extLst>
            <a:ext uri="{FF2B5EF4-FFF2-40B4-BE49-F238E27FC236}">
              <a16:creationId xmlns:a16="http://schemas.microsoft.com/office/drawing/2014/main" id="{F850539F-D928-A07F-E155-2234417197F3}"/>
            </a:ext>
          </a:extLst>
        </xdr:cNvPr>
        <xdr:cNvPicPr>
          <a:picLocks noChangeAspect="1"/>
        </xdr:cNvPicPr>
      </xdr:nvPicPr>
      <xdr:blipFill>
        <a:blip xmlns:r="http://schemas.openxmlformats.org/officeDocument/2006/relationships" r:embed="rId5"/>
        <a:stretch>
          <a:fillRect/>
        </a:stretch>
      </xdr:blipFill>
      <xdr:spPr>
        <a:xfrm>
          <a:off x="38101" y="8886825"/>
          <a:ext cx="7086600" cy="885714"/>
        </a:xfrm>
        <a:prstGeom prst="rect">
          <a:avLst/>
        </a:prstGeom>
      </xdr:spPr>
    </xdr:pic>
    <xdr:clientData/>
  </xdr:twoCellAnchor>
  <xdr:twoCellAnchor editAs="oneCell">
    <xdr:from>
      <xdr:col>0</xdr:col>
      <xdr:colOff>0</xdr:colOff>
      <xdr:row>32</xdr:row>
      <xdr:rowOff>161926</xdr:rowOff>
    </xdr:from>
    <xdr:to>
      <xdr:col>0</xdr:col>
      <xdr:colOff>5848350</xdr:colOff>
      <xdr:row>33</xdr:row>
      <xdr:rowOff>6734</xdr:rowOff>
    </xdr:to>
    <xdr:pic>
      <xdr:nvPicPr>
        <xdr:cNvPr id="30" name="Picture 12" descr="Screenshot of Excel Spreadsheet showing Step 2: Select Plan with Plan Dropdown showing several options.">
          <a:extLst>
            <a:ext uri="{FF2B5EF4-FFF2-40B4-BE49-F238E27FC236}">
              <a16:creationId xmlns:a16="http://schemas.microsoft.com/office/drawing/2014/main" id="{1207688A-2581-4F12-7D19-BBBC6DE8B402}"/>
            </a:ext>
          </a:extLst>
        </xdr:cNvPr>
        <xdr:cNvPicPr>
          <a:picLocks noChangeAspect="1"/>
        </xdr:cNvPicPr>
      </xdr:nvPicPr>
      <xdr:blipFill>
        <a:blip xmlns:r="http://schemas.openxmlformats.org/officeDocument/2006/relationships" r:embed="rId6"/>
        <a:stretch>
          <a:fillRect/>
        </a:stretch>
      </xdr:blipFill>
      <xdr:spPr>
        <a:xfrm>
          <a:off x="0" y="11868151"/>
          <a:ext cx="5848350" cy="1696468"/>
        </a:xfrm>
        <a:prstGeom prst="rect">
          <a:avLst/>
        </a:prstGeom>
      </xdr:spPr>
    </xdr:pic>
    <xdr:clientData/>
  </xdr:twoCellAnchor>
  <xdr:twoCellAnchor editAs="oneCell">
    <xdr:from>
      <xdr:col>0</xdr:col>
      <xdr:colOff>0</xdr:colOff>
      <xdr:row>36</xdr:row>
      <xdr:rowOff>171450</xdr:rowOff>
    </xdr:from>
    <xdr:to>
      <xdr:col>0</xdr:col>
      <xdr:colOff>6886575</xdr:colOff>
      <xdr:row>36</xdr:row>
      <xdr:rowOff>1341201</xdr:rowOff>
    </xdr:to>
    <xdr:pic>
      <xdr:nvPicPr>
        <xdr:cNvPr id="33" name="Picture 13" descr="Screenshot of Excel Spreadsheet showing Step 2: Select Plan with Map to 2024 selected.">
          <a:extLst>
            <a:ext uri="{FF2B5EF4-FFF2-40B4-BE49-F238E27FC236}">
              <a16:creationId xmlns:a16="http://schemas.microsoft.com/office/drawing/2014/main" id="{2984A4C5-1B50-A224-6884-AF4993681249}"/>
            </a:ext>
          </a:extLst>
        </xdr:cNvPr>
        <xdr:cNvPicPr>
          <a:picLocks noChangeAspect="1"/>
        </xdr:cNvPicPr>
      </xdr:nvPicPr>
      <xdr:blipFill>
        <a:blip xmlns:r="http://schemas.openxmlformats.org/officeDocument/2006/relationships" r:embed="rId7"/>
        <a:stretch>
          <a:fillRect/>
        </a:stretch>
      </xdr:blipFill>
      <xdr:spPr>
        <a:xfrm>
          <a:off x="0" y="14287500"/>
          <a:ext cx="6886575" cy="1169751"/>
        </a:xfrm>
        <a:prstGeom prst="rect">
          <a:avLst/>
        </a:prstGeom>
      </xdr:spPr>
    </xdr:pic>
    <xdr:clientData/>
  </xdr:twoCellAnchor>
  <xdr:twoCellAnchor editAs="oneCell">
    <xdr:from>
      <xdr:col>0</xdr:col>
      <xdr:colOff>9525</xdr:colOff>
      <xdr:row>44</xdr:row>
      <xdr:rowOff>200025</xdr:rowOff>
    </xdr:from>
    <xdr:to>
      <xdr:col>0</xdr:col>
      <xdr:colOff>3304763</xdr:colOff>
      <xdr:row>44</xdr:row>
      <xdr:rowOff>961930</xdr:rowOff>
    </xdr:to>
    <xdr:pic>
      <xdr:nvPicPr>
        <xdr:cNvPr id="37" name="Picture 16" descr="Screenshot of Excel Spreadsheet showing Plan 2 with Year dropdown for 2023, and 2024. 2023 is selected. ">
          <a:extLst>
            <a:ext uri="{FF2B5EF4-FFF2-40B4-BE49-F238E27FC236}">
              <a16:creationId xmlns:a16="http://schemas.microsoft.com/office/drawing/2014/main" id="{D44252D5-D7A4-F90A-AF97-3CA4AE7B78DF}"/>
            </a:ext>
          </a:extLst>
        </xdr:cNvPr>
        <xdr:cNvPicPr>
          <a:picLocks noChangeAspect="1"/>
        </xdr:cNvPicPr>
      </xdr:nvPicPr>
      <xdr:blipFill>
        <a:blip xmlns:r="http://schemas.openxmlformats.org/officeDocument/2006/relationships" r:embed="rId8"/>
        <a:stretch>
          <a:fillRect/>
        </a:stretch>
      </xdr:blipFill>
      <xdr:spPr>
        <a:xfrm>
          <a:off x="9525" y="17497425"/>
          <a:ext cx="3295238" cy="761905"/>
        </a:xfrm>
        <a:prstGeom prst="rect">
          <a:avLst/>
        </a:prstGeom>
      </xdr:spPr>
    </xdr:pic>
    <xdr:clientData/>
  </xdr:twoCellAnchor>
  <xdr:twoCellAnchor editAs="oneCell">
    <xdr:from>
      <xdr:col>0</xdr:col>
      <xdr:colOff>0</xdr:colOff>
      <xdr:row>47</xdr:row>
      <xdr:rowOff>190500</xdr:rowOff>
    </xdr:from>
    <xdr:to>
      <xdr:col>0</xdr:col>
      <xdr:colOff>3257143</xdr:colOff>
      <xdr:row>47</xdr:row>
      <xdr:rowOff>2066925</xdr:rowOff>
    </xdr:to>
    <xdr:pic>
      <xdr:nvPicPr>
        <xdr:cNvPr id="40" name="Picture 22" descr="Screenshot of Excel Spreadsheet showing Plan 2 2024 with Plan Dropdown showing several options.">
          <a:extLst>
            <a:ext uri="{FF2B5EF4-FFF2-40B4-BE49-F238E27FC236}">
              <a16:creationId xmlns:a16="http://schemas.microsoft.com/office/drawing/2014/main" id="{40EAD5A2-207C-71DD-CA6C-AC575FBF378E}"/>
            </a:ext>
          </a:extLst>
        </xdr:cNvPr>
        <xdr:cNvPicPr>
          <a:picLocks noChangeAspect="1"/>
        </xdr:cNvPicPr>
      </xdr:nvPicPr>
      <xdr:blipFill>
        <a:blip xmlns:r="http://schemas.openxmlformats.org/officeDocument/2006/relationships" r:embed="rId9"/>
        <a:stretch>
          <a:fillRect/>
        </a:stretch>
      </xdr:blipFill>
      <xdr:spPr>
        <a:xfrm>
          <a:off x="0" y="18869025"/>
          <a:ext cx="3257143" cy="1876425"/>
        </a:xfrm>
        <a:prstGeom prst="rect">
          <a:avLst/>
        </a:prstGeom>
      </xdr:spPr>
    </xdr:pic>
    <xdr:clientData/>
  </xdr:twoCellAnchor>
  <xdr:twoCellAnchor editAs="oneCell">
    <xdr:from>
      <xdr:col>0</xdr:col>
      <xdr:colOff>28575</xdr:colOff>
      <xdr:row>55</xdr:row>
      <xdr:rowOff>28576</xdr:rowOff>
    </xdr:from>
    <xdr:to>
      <xdr:col>0</xdr:col>
      <xdr:colOff>5448300</xdr:colOff>
      <xdr:row>55</xdr:row>
      <xdr:rowOff>2523482</xdr:rowOff>
    </xdr:to>
    <xdr:pic>
      <xdr:nvPicPr>
        <xdr:cNvPr id="46" name="Picture 24" descr="Screenshot of Excel Spreadsheet showing 2 columns with different years and plans. Several cells are shaded to show differences. ">
          <a:extLst>
            <a:ext uri="{FF2B5EF4-FFF2-40B4-BE49-F238E27FC236}">
              <a16:creationId xmlns:a16="http://schemas.microsoft.com/office/drawing/2014/main" id="{4FEA1FF2-5AC0-85D5-082D-4B4F114F67ED}"/>
            </a:ext>
          </a:extLst>
        </xdr:cNvPr>
        <xdr:cNvPicPr>
          <a:picLocks noChangeAspect="1"/>
        </xdr:cNvPicPr>
      </xdr:nvPicPr>
      <xdr:blipFill>
        <a:blip xmlns:r="http://schemas.openxmlformats.org/officeDocument/2006/relationships" r:embed="rId10"/>
        <a:stretch>
          <a:fillRect/>
        </a:stretch>
      </xdr:blipFill>
      <xdr:spPr>
        <a:xfrm>
          <a:off x="28575" y="23421976"/>
          <a:ext cx="5419725" cy="2494906"/>
        </a:xfrm>
        <a:prstGeom prst="rect">
          <a:avLst/>
        </a:prstGeom>
      </xdr:spPr>
    </xdr:pic>
    <xdr:clientData/>
  </xdr:twoCellAnchor>
  <xdr:twoCellAnchor editAs="oneCell">
    <xdr:from>
      <xdr:col>0</xdr:col>
      <xdr:colOff>1</xdr:colOff>
      <xdr:row>57</xdr:row>
      <xdr:rowOff>200025</xdr:rowOff>
    </xdr:from>
    <xdr:to>
      <xdr:col>0</xdr:col>
      <xdr:colOff>5791201</xdr:colOff>
      <xdr:row>57</xdr:row>
      <xdr:rowOff>2844648</xdr:rowOff>
    </xdr:to>
    <xdr:pic>
      <xdr:nvPicPr>
        <xdr:cNvPr id="49" name="Picture 25" descr="Screenshot of Excel Spreadsheet showing 2 columns with different years and plans. Some cells are shaded to show differences. ">
          <a:extLst>
            <a:ext uri="{FF2B5EF4-FFF2-40B4-BE49-F238E27FC236}">
              <a16:creationId xmlns:a16="http://schemas.microsoft.com/office/drawing/2014/main" id="{58E4CE13-7A14-F787-0885-CE5328A51DEC}"/>
            </a:ext>
          </a:extLst>
        </xdr:cNvPr>
        <xdr:cNvPicPr>
          <a:picLocks noChangeAspect="1"/>
        </xdr:cNvPicPr>
      </xdr:nvPicPr>
      <xdr:blipFill>
        <a:blip xmlns:r="http://schemas.openxmlformats.org/officeDocument/2006/relationships" r:embed="rId11"/>
        <a:stretch>
          <a:fillRect/>
        </a:stretch>
      </xdr:blipFill>
      <xdr:spPr>
        <a:xfrm>
          <a:off x="1" y="26336625"/>
          <a:ext cx="5791200" cy="2644623"/>
        </a:xfrm>
        <a:prstGeom prst="rect">
          <a:avLst/>
        </a:prstGeom>
      </xdr:spPr>
    </xdr:pic>
    <xdr:clientData/>
  </xdr:twoCellAnchor>
  <xdr:twoCellAnchor editAs="oneCell">
    <xdr:from>
      <xdr:col>0</xdr:col>
      <xdr:colOff>1</xdr:colOff>
      <xdr:row>59</xdr:row>
      <xdr:rowOff>209550</xdr:rowOff>
    </xdr:from>
    <xdr:to>
      <xdr:col>0</xdr:col>
      <xdr:colOff>4972051</xdr:colOff>
      <xdr:row>59</xdr:row>
      <xdr:rowOff>2711655</xdr:rowOff>
    </xdr:to>
    <xdr:pic>
      <xdr:nvPicPr>
        <xdr:cNvPr id="52" name="Picture 26" descr="Screenshot of Excel Spreadsheet showing 2 columns with different years and plans. No cells are shaded to show differences. ">
          <a:extLst>
            <a:ext uri="{FF2B5EF4-FFF2-40B4-BE49-F238E27FC236}">
              <a16:creationId xmlns:a16="http://schemas.microsoft.com/office/drawing/2014/main" id="{B9178D11-53C8-78F1-9E5F-BC3C7EC0EFB4}"/>
            </a:ext>
          </a:extLst>
        </xdr:cNvPr>
        <xdr:cNvPicPr>
          <a:picLocks noChangeAspect="1"/>
        </xdr:cNvPicPr>
      </xdr:nvPicPr>
      <xdr:blipFill>
        <a:blip xmlns:r="http://schemas.openxmlformats.org/officeDocument/2006/relationships" r:embed="rId12"/>
        <a:stretch>
          <a:fillRect/>
        </a:stretch>
      </xdr:blipFill>
      <xdr:spPr>
        <a:xfrm>
          <a:off x="1" y="29594175"/>
          <a:ext cx="4972050" cy="2502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156882</xdr:colOff>
      <xdr:row>0</xdr:row>
      <xdr:rowOff>100853</xdr:rowOff>
    </xdr:from>
    <xdr:to>
      <xdr:col>2</xdr:col>
      <xdr:colOff>225600</xdr:colOff>
      <xdr:row>0</xdr:row>
      <xdr:rowOff>555139</xdr:rowOff>
    </xdr:to>
    <xdr:pic>
      <xdr:nvPicPr>
        <xdr:cNvPr id="2" name="Picture 1" descr="Kaiser Permanente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82" y="100853"/>
          <a:ext cx="3981906" cy="45428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i890722/AppData/Local/Microsoft/Windows/INetCache/Content.Outlook/SERFF%20Rates%20Jan21" TargetMode="External"/><Relationship Id="rId2" Type="http://schemas.openxmlformats.org/officeDocument/2006/relationships/hyperlink" Target="../../../../../i890722/AppData/Local/Microsoft/Windows/INetCache/2019%20Jan%20Rates/SERFF%20Rates%20Jan19" TargetMode="External"/><Relationship Id="rId1" Type="http://schemas.openxmlformats.org/officeDocument/2006/relationships/hyperlink" Target="../../../../../i890722/AppData/Local/Microsoft/Windows/INetCache/2020%20Jan%20Rates/SERFF%20Rates%20Jan20"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72"/>
  <sheetViews>
    <sheetView showGridLines="0" tabSelected="1" workbookViewId="0"/>
  </sheetViews>
  <sheetFormatPr defaultRowHeight="12.75" x14ac:dyDescent="0.2"/>
  <cols>
    <col min="1" max="1" width="136.5" style="77" customWidth="1"/>
  </cols>
  <sheetData>
    <row r="1" spans="1:24" ht="18.75" thickBot="1" x14ac:dyDescent="0.3">
      <c r="A1" s="68" t="s">
        <v>0</v>
      </c>
    </row>
    <row r="2" spans="1:24" ht="21.75" customHeight="1" x14ac:dyDescent="0.2">
      <c r="A2" s="69" t="s">
        <v>1</v>
      </c>
    </row>
    <row r="3" spans="1:24" x14ac:dyDescent="0.2">
      <c r="A3" s="70" t="s">
        <v>2</v>
      </c>
    </row>
    <row r="4" spans="1:24" x14ac:dyDescent="0.2">
      <c r="A4" s="70" t="s">
        <v>3</v>
      </c>
    </row>
    <row r="5" spans="1:24" x14ac:dyDescent="0.2">
      <c r="A5" s="70" t="s">
        <v>4</v>
      </c>
    </row>
    <row r="6" spans="1:24" x14ac:dyDescent="0.2">
      <c r="A6" s="70" t="s">
        <v>5</v>
      </c>
    </row>
    <row r="7" spans="1:24" ht="15" customHeight="1" x14ac:dyDescent="0.2">
      <c r="A7" s="71" t="s">
        <v>6</v>
      </c>
    </row>
    <row r="8" spans="1:24" ht="30" x14ac:dyDescent="0.2">
      <c r="A8" s="72" t="s">
        <v>7</v>
      </c>
      <c r="G8" s="1"/>
    </row>
    <row r="9" spans="1:24" x14ac:dyDescent="0.2">
      <c r="A9" s="70" t="s">
        <v>8</v>
      </c>
    </row>
    <row r="10" spans="1:24" ht="51.75" customHeight="1" x14ac:dyDescent="0.25">
      <c r="A10" s="73" t="s">
        <v>9</v>
      </c>
      <c r="B10" s="26"/>
    </row>
    <row r="11" spans="1:24" ht="15.75" x14ac:dyDescent="0.25">
      <c r="A11" s="73" t="s">
        <v>10</v>
      </c>
      <c r="B11" s="26"/>
      <c r="X11" s="47"/>
    </row>
    <row r="12" spans="1:24" ht="15.75" x14ac:dyDescent="0.25">
      <c r="A12" s="74" t="s">
        <v>11</v>
      </c>
    </row>
    <row r="13" spans="1:24" ht="15" x14ac:dyDescent="0.2">
      <c r="A13" s="75" t="s">
        <v>12</v>
      </c>
    </row>
    <row r="14" spans="1:24" ht="15" x14ac:dyDescent="0.2">
      <c r="A14" s="72" t="s">
        <v>13</v>
      </c>
      <c r="B14" s="24"/>
      <c r="M14" s="25"/>
    </row>
    <row r="15" spans="1:24" ht="15" x14ac:dyDescent="0.2">
      <c r="A15" s="76" t="s">
        <v>14</v>
      </c>
      <c r="B15" s="24"/>
      <c r="M15" s="25"/>
    </row>
    <row r="16" spans="1:24" ht="15.75" x14ac:dyDescent="0.25">
      <c r="A16" s="73" t="s">
        <v>15</v>
      </c>
      <c r="M16" s="25"/>
    </row>
    <row r="17" spans="1:13" ht="30" x14ac:dyDescent="0.2">
      <c r="A17" s="72" t="s">
        <v>16</v>
      </c>
      <c r="B17" s="24"/>
      <c r="M17" s="25"/>
    </row>
    <row r="18" spans="1:13" ht="45" x14ac:dyDescent="0.2">
      <c r="A18" s="72" t="s">
        <v>17</v>
      </c>
      <c r="B18" s="24"/>
      <c r="M18" s="25"/>
    </row>
    <row r="19" spans="1:13" ht="78" customHeight="1" x14ac:dyDescent="0.2">
      <c r="A19" s="67" t="s">
        <v>645</v>
      </c>
      <c r="B19" s="1"/>
    </row>
    <row r="20" spans="1:13" ht="15" x14ac:dyDescent="0.2">
      <c r="A20" s="75" t="s">
        <v>18</v>
      </c>
    </row>
    <row r="21" spans="1:13" ht="15" x14ac:dyDescent="0.2">
      <c r="A21" s="72" t="s">
        <v>19</v>
      </c>
    </row>
    <row r="22" spans="1:13" ht="148.5" customHeight="1" x14ac:dyDescent="0.2">
      <c r="A22" s="67" t="s">
        <v>646</v>
      </c>
      <c r="B22" s="1"/>
    </row>
    <row r="23" spans="1:13" ht="15.75" x14ac:dyDescent="0.25">
      <c r="A23" s="74" t="s">
        <v>20</v>
      </c>
    </row>
    <row r="24" spans="1:13" ht="15" x14ac:dyDescent="0.2">
      <c r="A24" s="76" t="s">
        <v>21</v>
      </c>
    </row>
    <row r="25" spans="1:13" ht="15" x14ac:dyDescent="0.2">
      <c r="A25" s="75" t="s">
        <v>12</v>
      </c>
    </row>
    <row r="26" spans="1:13" ht="15" x14ac:dyDescent="0.2">
      <c r="A26" s="72" t="s">
        <v>22</v>
      </c>
      <c r="B26" s="24"/>
      <c r="M26" s="43"/>
    </row>
    <row r="27" spans="1:13" ht="87.75" customHeight="1" x14ac:dyDescent="0.2">
      <c r="A27" s="67" t="s">
        <v>647</v>
      </c>
      <c r="B27" s="1"/>
    </row>
    <row r="28" spans="1:13" ht="15.75" x14ac:dyDescent="0.25">
      <c r="A28" s="78" t="s">
        <v>23</v>
      </c>
    </row>
    <row r="29" spans="1:13" ht="15" x14ac:dyDescent="0.2">
      <c r="A29" s="72" t="s">
        <v>24</v>
      </c>
    </row>
    <row r="30" spans="1:13" ht="87.75" customHeight="1" x14ac:dyDescent="0.2">
      <c r="A30" s="67" t="s">
        <v>648</v>
      </c>
      <c r="B30" s="1"/>
    </row>
    <row r="31" spans="1:13" ht="15" x14ac:dyDescent="0.2">
      <c r="A31" s="75" t="s">
        <v>18</v>
      </c>
    </row>
    <row r="32" spans="1:13" ht="15" x14ac:dyDescent="0.2">
      <c r="A32" s="72" t="s">
        <v>25</v>
      </c>
      <c r="B32" s="24"/>
      <c r="M32" s="43"/>
    </row>
    <row r="33" spans="1:11" ht="146.25" customHeight="1" x14ac:dyDescent="0.2">
      <c r="A33" s="67" t="s">
        <v>646</v>
      </c>
      <c r="B33" s="1"/>
    </row>
    <row r="34" spans="1:11" ht="15.75" x14ac:dyDescent="0.25">
      <c r="A34" s="78" t="s">
        <v>23</v>
      </c>
    </row>
    <row r="35" spans="1:11" ht="15" x14ac:dyDescent="0.2">
      <c r="A35" s="72" t="s">
        <v>26</v>
      </c>
    </row>
    <row r="36" spans="1:11" x14ac:dyDescent="0.2">
      <c r="A36" s="87" t="s">
        <v>27</v>
      </c>
      <c r="B36" s="87"/>
      <c r="C36" s="87"/>
      <c r="D36" s="87"/>
      <c r="E36" s="87"/>
      <c r="F36" s="87"/>
      <c r="G36" s="87"/>
      <c r="H36" s="87"/>
      <c r="I36" s="87"/>
      <c r="J36" s="87"/>
      <c r="K36" s="87"/>
    </row>
    <row r="37" spans="1:11" ht="109.5" customHeight="1" x14ac:dyDescent="0.2">
      <c r="A37" s="67" t="s">
        <v>649</v>
      </c>
      <c r="B37" s="1"/>
    </row>
    <row r="38" spans="1:11" ht="24" customHeight="1" x14ac:dyDescent="0.2">
      <c r="A38" s="70" t="s">
        <v>28</v>
      </c>
    </row>
    <row r="39" spans="1:11" ht="26.25" customHeight="1" x14ac:dyDescent="0.2">
      <c r="A39" s="70" t="s">
        <v>29</v>
      </c>
    </row>
    <row r="40" spans="1:11" ht="30" customHeight="1" x14ac:dyDescent="0.2">
      <c r="A40" s="70" t="s">
        <v>30</v>
      </c>
    </row>
    <row r="41" spans="1:11" ht="15.75" x14ac:dyDescent="0.25">
      <c r="A41" s="74" t="s">
        <v>31</v>
      </c>
    </row>
    <row r="42" spans="1:11" ht="15" x14ac:dyDescent="0.2">
      <c r="A42" s="75" t="s">
        <v>12</v>
      </c>
    </row>
    <row r="43" spans="1:11" ht="15" x14ac:dyDescent="0.2">
      <c r="A43" s="72" t="s">
        <v>32</v>
      </c>
    </row>
    <row r="44" spans="1:11" ht="15" x14ac:dyDescent="0.2">
      <c r="A44" s="76" t="s">
        <v>14</v>
      </c>
    </row>
    <row r="45" spans="1:11" ht="78.75" customHeight="1" x14ac:dyDescent="0.2">
      <c r="A45" s="67" t="s">
        <v>650</v>
      </c>
      <c r="B45" s="1"/>
    </row>
    <row r="46" spans="1:11" ht="15" x14ac:dyDescent="0.2">
      <c r="A46" s="75" t="s">
        <v>18</v>
      </c>
    </row>
    <row r="47" spans="1:11" ht="15" x14ac:dyDescent="0.2">
      <c r="A47" s="72" t="s">
        <v>33</v>
      </c>
    </row>
    <row r="48" spans="1:11" ht="168.75" customHeight="1" x14ac:dyDescent="0.2">
      <c r="A48" s="67" t="s">
        <v>651</v>
      </c>
      <c r="B48" s="1"/>
    </row>
    <row r="49" spans="1:2" ht="27.75" customHeight="1" x14ac:dyDescent="0.25">
      <c r="A49" s="74" t="s">
        <v>34</v>
      </c>
    </row>
    <row r="50" spans="1:2" ht="15" x14ac:dyDescent="0.2">
      <c r="A50" s="72" t="s">
        <v>35</v>
      </c>
    </row>
    <row r="51" spans="1:2" ht="27" customHeight="1" x14ac:dyDescent="0.2">
      <c r="A51" s="72" t="s">
        <v>36</v>
      </c>
    </row>
    <row r="52" spans="1:2" ht="15" x14ac:dyDescent="0.2">
      <c r="A52" s="75" t="s">
        <v>12</v>
      </c>
    </row>
    <row r="53" spans="1:2" ht="15" x14ac:dyDescent="0.2">
      <c r="A53" s="72" t="s">
        <v>37</v>
      </c>
    </row>
    <row r="54" spans="1:2" ht="87.75" customHeight="1" x14ac:dyDescent="0.2">
      <c r="A54" s="67" t="s">
        <v>652</v>
      </c>
      <c r="B54" s="1"/>
    </row>
    <row r="55" spans="1:2" ht="15" x14ac:dyDescent="0.2">
      <c r="A55" s="72" t="s">
        <v>38</v>
      </c>
    </row>
    <row r="56" spans="1:2" ht="201.75" customHeight="1" x14ac:dyDescent="0.2">
      <c r="A56" s="67" t="s">
        <v>655</v>
      </c>
    </row>
    <row r="57" spans="1:2" ht="15" x14ac:dyDescent="0.2">
      <c r="A57" s="72" t="s">
        <v>39</v>
      </c>
    </row>
    <row r="58" spans="1:2" ht="233.25" customHeight="1" x14ac:dyDescent="0.2">
      <c r="A58" s="67" t="s">
        <v>653</v>
      </c>
      <c r="B58" s="1"/>
    </row>
    <row r="59" spans="1:2" ht="22.5" customHeight="1" x14ac:dyDescent="0.2">
      <c r="A59" s="72" t="s">
        <v>40</v>
      </c>
    </row>
    <row r="60" spans="1:2" ht="216" customHeight="1" x14ac:dyDescent="0.2">
      <c r="A60" s="67" t="s">
        <v>654</v>
      </c>
      <c r="B60" s="1"/>
    </row>
    <row r="61" spans="1:2" ht="15" x14ac:dyDescent="0.2">
      <c r="A61" s="72" t="s">
        <v>41</v>
      </c>
    </row>
    <row r="62" spans="1:2" x14ac:dyDescent="0.2">
      <c r="A62" s="79" t="s">
        <v>42</v>
      </c>
      <c r="B62" s="50"/>
    </row>
    <row r="63" spans="1:2" x14ac:dyDescent="0.2">
      <c r="A63" s="79" t="s">
        <v>43</v>
      </c>
      <c r="B63" s="50"/>
    </row>
    <row r="64" spans="1:2" x14ac:dyDescent="0.2">
      <c r="A64" s="79" t="s">
        <v>44</v>
      </c>
      <c r="B64" s="50"/>
    </row>
    <row r="65" spans="1:2" x14ac:dyDescent="0.2">
      <c r="A65" s="79" t="s">
        <v>45</v>
      </c>
      <c r="B65" s="50"/>
    </row>
    <row r="66" spans="1:2" x14ac:dyDescent="0.2">
      <c r="A66" s="79" t="s">
        <v>46</v>
      </c>
      <c r="B66" s="50"/>
    </row>
    <row r="67" spans="1:2" x14ac:dyDescent="0.2">
      <c r="A67" s="79" t="s">
        <v>47</v>
      </c>
      <c r="B67" s="50"/>
    </row>
    <row r="68" spans="1:2" x14ac:dyDescent="0.2">
      <c r="A68" s="79" t="s">
        <v>48</v>
      </c>
      <c r="B68" s="50"/>
    </row>
    <row r="69" spans="1:2" x14ac:dyDescent="0.2">
      <c r="A69" s="79" t="s">
        <v>49</v>
      </c>
      <c r="B69" s="50"/>
    </row>
    <row r="70" spans="1:2" x14ac:dyDescent="0.2">
      <c r="A70" s="79" t="s">
        <v>50</v>
      </c>
      <c r="B70" s="50"/>
    </row>
    <row r="71" spans="1:2" x14ac:dyDescent="0.2">
      <c r="A71" s="79" t="s">
        <v>51</v>
      </c>
      <c r="B71" s="50"/>
    </row>
    <row r="72" spans="1:2" x14ac:dyDescent="0.2">
      <c r="A72" s="79" t="s">
        <v>52</v>
      </c>
      <c r="B72" s="50"/>
    </row>
  </sheetData>
  <sheetProtection sheet="1" objects="1" scenarios="1"/>
  <pageMargins left="0.7" right="0.7" top="0.75" bottom="0.75" header="0.3" footer="0.3"/>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J85"/>
  <sheetViews>
    <sheetView showGridLines="0" showWhiteSpace="0" zoomScale="85" zoomScaleNormal="85" workbookViewId="0">
      <selection activeCell="G11" sqref="G11"/>
    </sheetView>
  </sheetViews>
  <sheetFormatPr defaultColWidth="9.33203125" defaultRowHeight="12.75" x14ac:dyDescent="0.2"/>
  <cols>
    <col min="1" max="1" width="32.6640625" style="17" customWidth="1"/>
    <col min="2" max="7" width="35.83203125" style="17" customWidth="1"/>
    <col min="8" max="16384" width="9.33203125" style="17"/>
  </cols>
  <sheetData>
    <row r="1" spans="1:10" ht="52.5" customHeight="1" x14ac:dyDescent="0.2">
      <c r="A1" s="204" t="s">
        <v>656</v>
      </c>
      <c r="B1" s="205"/>
      <c r="C1" s="205"/>
      <c r="E1" s="51" t="s">
        <v>53</v>
      </c>
      <c r="G1" s="52" t="s">
        <v>54</v>
      </c>
    </row>
    <row r="2" spans="1:10" ht="13.5" thickBot="1" x14ac:dyDescent="0.25">
      <c r="A2" s="16"/>
      <c r="B2" s="16"/>
      <c r="C2" s="16"/>
      <c r="D2" s="16"/>
      <c r="E2" s="16"/>
      <c r="F2" s="16"/>
      <c r="G2" s="16"/>
    </row>
    <row r="3" spans="1:10" ht="21.75" customHeight="1" thickBot="1" x14ac:dyDescent="0.35">
      <c r="A3" s="86" t="s">
        <v>55</v>
      </c>
      <c r="B3" s="86"/>
      <c r="C3" s="201"/>
      <c r="D3" s="85" t="s">
        <v>56</v>
      </c>
      <c r="E3" s="23" t="s">
        <v>57</v>
      </c>
      <c r="F3" s="86"/>
      <c r="G3" s="86"/>
    </row>
    <row r="4" spans="1:10" ht="12" customHeight="1" x14ac:dyDescent="0.2">
      <c r="A4" s="18"/>
      <c r="B4" s="18"/>
      <c r="C4" s="18"/>
      <c r="D4" s="18"/>
      <c r="E4" s="18"/>
      <c r="F4" s="18"/>
      <c r="G4" s="18"/>
    </row>
    <row r="5" spans="1:10" ht="21" customHeight="1" x14ac:dyDescent="0.2">
      <c r="A5" s="206" t="s">
        <v>58</v>
      </c>
      <c r="B5" s="207"/>
      <c r="C5" s="208"/>
      <c r="D5" s="209" t="s">
        <v>59</v>
      </c>
      <c r="E5" s="210"/>
      <c r="F5" s="210"/>
      <c r="G5" s="210"/>
    </row>
    <row r="6" spans="1:10" ht="19.5" hidden="1" customHeight="1" x14ac:dyDescent="0.2">
      <c r="A6" s="19" t="s">
        <v>60</v>
      </c>
      <c r="B6" s="20">
        <f>IF(B9="Grandfathered", C6, VLOOKUP(B9&amp;"-"&amp;B10, Offset_LU, 3, FALSE))</f>
        <v>517.70000000000005</v>
      </c>
      <c r="C6" s="92" t="e">
        <f>IFERROR(VLOOKUP(C9&amp;"-"&amp;C10,Offset_LU,3,FALSE),VLOOKUP("2022-"&amp;C10,Offset_LU,3,FALSE))</f>
        <v>#N/A</v>
      </c>
      <c r="D6" s="20">
        <f>IF($B$9="Grandfathered", "", VLOOKUP(D9&amp;"-"&amp;D10, Offset_LU, 3, FALSE))</f>
        <v>566.4</v>
      </c>
      <c r="E6" s="20">
        <f>IF($B$9="Grandfathered", "", VLOOKUP(E9&amp;"-"&amp;E10, Offset_LU, 3, FALSE))</f>
        <v>517.70000000000005</v>
      </c>
      <c r="F6" s="20">
        <f>IF($B$9="Grandfathered", "", VLOOKUP(F9&amp;"-"&amp;F10, Offset_LU, 3, FALSE))</f>
        <v>517.70000000000005</v>
      </c>
      <c r="G6" s="166">
        <f>VLOOKUP(G9&amp;"-"&amp;G10, Offset_LU, 3, FALSE)</f>
        <v>566.4</v>
      </c>
    </row>
    <row r="7" spans="1:10" ht="19.5" hidden="1" customHeight="1" x14ac:dyDescent="0.2">
      <c r="A7" s="19" t="s">
        <v>61</v>
      </c>
      <c r="B7" s="20">
        <f>VLOOKUP(B9&amp;"-"&amp;B10, Offset_LU, 2, FALSE)</f>
        <v>25</v>
      </c>
      <c r="C7" s="92">
        <f>IFERROR(VLOOKUP(C9&amp;"-"&amp;C10,Offset_LU,2,FALSE),VLOOKUP("2024-"&amp;C10,Offset_LU,2,FALSE))</f>
        <v>24</v>
      </c>
      <c r="D7" s="20">
        <f>VLOOKUP(D9&amp;"-"&amp;D10, Offset_LU, 2, FALSE)</f>
        <v>24</v>
      </c>
      <c r="E7" s="20">
        <f>VLOOKUP(E9&amp;"-"&amp;E10, Offset_LU, 2, FALSE)</f>
        <v>25</v>
      </c>
      <c r="F7" s="20">
        <f>VLOOKUP(F9&amp;"-"&amp;F10, Offset_LU, 2, FALSE)</f>
        <v>25</v>
      </c>
      <c r="G7" s="20">
        <f>VLOOKUP(G9&amp;"-"&amp;G10, Offset_LU, 2, FALSE)</f>
        <v>24</v>
      </c>
    </row>
    <row r="8" spans="1:10" x14ac:dyDescent="0.2">
      <c r="A8" s="88"/>
      <c r="B8" s="31" t="s">
        <v>62</v>
      </c>
      <c r="C8" s="93" t="s">
        <v>63</v>
      </c>
      <c r="D8" s="31" t="s">
        <v>64</v>
      </c>
      <c r="E8" s="32" t="s">
        <v>65</v>
      </c>
      <c r="F8" s="99" t="s">
        <v>66</v>
      </c>
      <c r="G8" s="32" t="s">
        <v>67</v>
      </c>
    </row>
    <row r="9" spans="1:10" ht="22.5" customHeight="1" x14ac:dyDescent="0.2">
      <c r="A9" s="33" t="s">
        <v>68</v>
      </c>
      <c r="B9" s="27">
        <v>2023</v>
      </c>
      <c r="C9" s="94" t="s">
        <v>657</v>
      </c>
      <c r="D9" s="27">
        <v>2024</v>
      </c>
      <c r="E9" s="27">
        <v>2023</v>
      </c>
      <c r="F9" s="27">
        <v>2023</v>
      </c>
      <c r="G9" s="27">
        <v>2024</v>
      </c>
    </row>
    <row r="10" spans="1:10" ht="43.5" customHeight="1" x14ac:dyDescent="0.2">
      <c r="A10" s="35" t="s">
        <v>69</v>
      </c>
      <c r="B10" s="36" t="s">
        <v>538</v>
      </c>
      <c r="C10" s="95" t="s">
        <v>538</v>
      </c>
      <c r="D10" s="89" t="s">
        <v>538</v>
      </c>
      <c r="E10" s="37" t="s">
        <v>538</v>
      </c>
      <c r="F10" s="37" t="s">
        <v>538</v>
      </c>
      <c r="G10" s="37" t="s">
        <v>538</v>
      </c>
      <c r="J10" s="42"/>
    </row>
    <row r="11" spans="1:10" ht="16.5" customHeight="1" x14ac:dyDescent="0.2">
      <c r="A11" s="30" t="s">
        <v>76</v>
      </c>
      <c r="B11" s="28" t="str">
        <f>IF(B9="Grandfathered", "Not Applicable: Different Rating", "0.0 %")</f>
        <v>0.0 %</v>
      </c>
      <c r="C11" s="96" t="str">
        <f>IF(B9="grandfathered", "", IFERROR(IF($B$6=C6, "0.0%", IF($B$6&gt;C6, "- " &amp; TEXT(1-C6/$B$6, "0.0%"), "+ " &amp; TEXT(C6/$B$6-1, "0.0%"))), ""))</f>
        <v/>
      </c>
      <c r="D11" s="90" t="str">
        <f>IFERROR(IF($B$6=D6, "0.0%", IF($B$6&gt;D6, "- " &amp; TEXT(1-D6/$B$6, "0.0%"), "+ " &amp; TEXT(D6/$B$6-1, "0.0%"))), "")</f>
        <v>+ 9.4%</v>
      </c>
      <c r="E11" s="21" t="str">
        <f>IFERROR(IF($B$6=E6, "0.0%", IF($B$6&gt;E6, "- " &amp; TEXT(1-E6/$B$6, "0.0%"), "+ " &amp; TEXT(E6/$B$6-1, "0.0%"))), "")</f>
        <v>0.0%</v>
      </c>
      <c r="F11" s="100" t="str">
        <f>IFERROR(IF($B$6=F6, "0.0%", IF($B$6&gt;F6, "- " &amp; TEXT(1-F6/$B$6, "0.0%"), "+ " &amp; TEXT(F6/$B$6-1, "0.0%"))), "")</f>
        <v>0.0%</v>
      </c>
      <c r="G11" s="21" t="str">
        <f>IFERROR(IF($B$6=G6, "0.0%", IF($B$6&gt;G6, "- " &amp; TEXT(1-G6/$B$6, "0.0%"), "+ " &amp; TEXT(G6/$B$6-1, "0.0%"))), "")</f>
        <v>+ 9.4%</v>
      </c>
      <c r="J11" s="42"/>
    </row>
    <row r="12" spans="1:10" s="83" customFormat="1" ht="53.25" customHeight="1" x14ac:dyDescent="0.2">
      <c r="A12" s="29" t="s">
        <v>77</v>
      </c>
      <c r="B12" s="80" t="str">
        <f ca="1">OFFSET('Plan Data'!$B3, 0, B$7)</f>
        <v>Copay HMO Plan*†</v>
      </c>
      <c r="C12" s="97" t="str">
        <f ca="1">OFFSET('Plan Data'!$B3, 0, C$7)</f>
        <v>Copay HMO Plan*†</v>
      </c>
      <c r="D12" s="91" t="str">
        <f ca="1">OFFSET('Plan Data'!$B3, 0, D$7)</f>
        <v>Copay HMO Plan*†</v>
      </c>
      <c r="E12" s="81" t="str">
        <f ca="1">OFFSET('Plan Data'!$B3, 0, E$7)</f>
        <v>Copay HMO Plan*†</v>
      </c>
      <c r="F12" s="101" t="str">
        <f ca="1">OFFSET('Plan Data'!$B3, 0, F$7)</f>
        <v>Copay HMO Plan*†</v>
      </c>
      <c r="G12" s="82" t="str">
        <f ca="1">OFFSET('Plan Data'!$B3, 0, G$7)</f>
        <v>Copay HMO Plan*†</v>
      </c>
      <c r="J12" s="84"/>
    </row>
    <row r="13" spans="1:10" ht="45" customHeight="1" x14ac:dyDescent="0.2">
      <c r="A13" s="34" t="s">
        <v>78</v>
      </c>
      <c r="B13" s="22" t="str">
        <f ca="1">OFFSET('Plan Data'!$B4, 0, B$7)</f>
        <v>$0</v>
      </c>
      <c r="C13" s="98" t="str">
        <f ca="1">OFFSET('Plan Data'!$B4, 0, C$7)</f>
        <v>$0</v>
      </c>
      <c r="D13" s="62" t="str">
        <f ca="1">OFFSET('Plan Data'!$B4, 0, D$7)</f>
        <v>$0</v>
      </c>
      <c r="E13" s="22" t="str">
        <f ca="1">OFFSET('Plan Data'!$B4, 0, E$7)</f>
        <v>$0</v>
      </c>
      <c r="F13" s="102" t="str">
        <f ca="1">OFFSET('Plan Data'!$B4, 0, F$7)</f>
        <v>$0</v>
      </c>
      <c r="G13" s="22" t="str">
        <f ca="1">OFFSET('Plan Data'!$B4, 0, G$7)</f>
        <v>$0</v>
      </c>
      <c r="J13" s="42"/>
    </row>
    <row r="14" spans="1:10" ht="22.5" x14ac:dyDescent="0.2">
      <c r="A14" s="34" t="s">
        <v>79</v>
      </c>
      <c r="B14" s="22" t="str">
        <f ca="1">OFFSET('Plan Data'!$B5, 0, B$7)</f>
        <v>$3,000(1,3)/$6,000(1,3) (embedded)</v>
      </c>
      <c r="C14" s="98" t="str">
        <f ca="1">OFFSET('Plan Data'!$B5, 0, C$7)</f>
        <v>$3,000(1,3)/$6,000(1,3) (embedded)</v>
      </c>
      <c r="D14" s="62" t="str">
        <f ca="1">OFFSET('Plan Data'!$B5, 0, D$7)</f>
        <v>$3,000(1,3)/$6,000(1,3) (embedded)</v>
      </c>
      <c r="E14" s="22" t="str">
        <f ca="1">OFFSET('Plan Data'!$B5, 0, E$7)</f>
        <v>$3,000(1,3)/$6,000(1,3) (embedded)</v>
      </c>
      <c r="F14" s="102" t="str">
        <f ca="1">OFFSET('Plan Data'!$B5, 0, F$7)</f>
        <v>$3,000(1,3)/$6,000(1,3) (embedded)</v>
      </c>
      <c r="G14" s="22" t="str">
        <f ca="1">OFFSET('Plan Data'!$B5, 0, G$7)</f>
        <v>$3,000(1,3)/$6,000(1,3) (embedded)</v>
      </c>
    </row>
    <row r="15" spans="1:10" ht="22.5" x14ac:dyDescent="0.2">
      <c r="A15" s="34" t="s">
        <v>80</v>
      </c>
      <c r="B15" s="22">
        <f ca="1">OFFSET('Plan Data'!$B6, 0, B$7)</f>
        <v>10</v>
      </c>
      <c r="C15" s="98">
        <f ca="1">OFFSET('Plan Data'!$B6, 0, C$7)</f>
        <v>10</v>
      </c>
      <c r="D15" s="62">
        <f ca="1">OFFSET('Plan Data'!$B6, 0, D$7)</f>
        <v>10</v>
      </c>
      <c r="E15" s="22">
        <f ca="1">OFFSET('Plan Data'!$B6, 0, E$7)</f>
        <v>10</v>
      </c>
      <c r="F15" s="102">
        <f ca="1">OFFSET('Plan Data'!$B6, 0, F$7)</f>
        <v>10</v>
      </c>
      <c r="G15" s="22">
        <f ca="1">OFFSET('Plan Data'!$B6, 0, G$7)</f>
        <v>10</v>
      </c>
    </row>
    <row r="16" spans="1:10" x14ac:dyDescent="0.2">
      <c r="A16" s="22" t="s">
        <v>81</v>
      </c>
      <c r="B16" s="22">
        <f ca="1">OFFSET('Plan Data'!$B7, 0, B$7)</f>
        <v>10</v>
      </c>
      <c r="C16" s="98">
        <f ca="1">OFFSET('Plan Data'!$B7, 0, C$7)</f>
        <v>10</v>
      </c>
      <c r="D16" s="62">
        <f ca="1">OFFSET('Plan Data'!$B7, 0, D$7)</f>
        <v>10</v>
      </c>
      <c r="E16" s="22">
        <f ca="1">OFFSET('Plan Data'!$B7, 0, E$7)</f>
        <v>10</v>
      </c>
      <c r="F16" s="102">
        <f ca="1">OFFSET('Plan Data'!$B7, 0, F$7)</f>
        <v>10</v>
      </c>
      <c r="G16" s="22">
        <f ca="1">OFFSET('Plan Data'!$B7, 0, G$7)</f>
        <v>10</v>
      </c>
    </row>
    <row r="17" spans="1:7" x14ac:dyDescent="0.2">
      <c r="A17" s="34" t="s">
        <v>82</v>
      </c>
      <c r="B17" s="22">
        <f ca="1">OFFSET('Plan Data'!$B8, 0, B$7)</f>
        <v>20</v>
      </c>
      <c r="C17" s="98">
        <f ca="1">OFFSET('Plan Data'!$B8, 0, C$7)</f>
        <v>20</v>
      </c>
      <c r="D17" s="62">
        <f ca="1">OFFSET('Plan Data'!$B8, 0, D$7)</f>
        <v>20</v>
      </c>
      <c r="E17" s="22">
        <f ca="1">OFFSET('Plan Data'!$B8, 0, E$7)</f>
        <v>20</v>
      </c>
      <c r="F17" s="102">
        <f ca="1">OFFSET('Plan Data'!$B8, 0, F$7)</f>
        <v>20</v>
      </c>
      <c r="G17" s="22">
        <f ca="1">OFFSET('Plan Data'!$B8, 0, G$7)</f>
        <v>20</v>
      </c>
    </row>
    <row r="18" spans="1:7" ht="22.5" x14ac:dyDescent="0.2">
      <c r="A18" s="22" t="s">
        <v>83</v>
      </c>
      <c r="B18" s="22" t="str">
        <f ca="1">OFFSET('Plan Data'!$B9, 0, B$7)</f>
        <v>$0(4,5)</v>
      </c>
      <c r="C18" s="98" t="str">
        <f ca="1">OFFSET('Plan Data'!$B9, 0, C$7)</f>
        <v>$0(4,5)</v>
      </c>
      <c r="D18" s="62" t="str">
        <f ca="1">OFFSET('Plan Data'!$B9, 0, D$7)</f>
        <v>$0(4,5)</v>
      </c>
      <c r="E18" s="22" t="str">
        <f ca="1">OFFSET('Plan Data'!$B9, 0, E$7)</f>
        <v>$0(4,5)</v>
      </c>
      <c r="F18" s="102" t="str">
        <f ca="1">OFFSET('Plan Data'!$B9, 0, F$7)</f>
        <v>$0(4,5)</v>
      </c>
      <c r="G18" s="22" t="str">
        <f ca="1">OFFSET('Plan Data'!$B9, 0, G$7)</f>
        <v>$0(4,5)</v>
      </c>
    </row>
    <row r="19" spans="1:7" x14ac:dyDescent="0.2">
      <c r="A19" s="22" t="s">
        <v>84</v>
      </c>
      <c r="B19" s="22" t="str">
        <f ca="1">OFFSET('Plan Data'!$B10, 0, B$7)</f>
        <v>$0(4,5)</v>
      </c>
      <c r="C19" s="98" t="str">
        <f ca="1">OFFSET('Plan Data'!$B10, 0, C$7)</f>
        <v>$0(4,5)</v>
      </c>
      <c r="D19" s="62" t="str">
        <f ca="1">OFFSET('Plan Data'!$B10, 0, D$7)</f>
        <v>$0(4,5)</v>
      </c>
      <c r="E19" s="22" t="str">
        <f ca="1">OFFSET('Plan Data'!$B10, 0, E$7)</f>
        <v>$0(4,5)</v>
      </c>
      <c r="F19" s="102" t="str">
        <f ca="1">OFFSET('Plan Data'!$B10, 0, F$7)</f>
        <v>$0(4,5)</v>
      </c>
      <c r="G19" s="22" t="str">
        <f ca="1">OFFSET('Plan Data'!$B10, 0, G$7)</f>
        <v>$0(4,5)</v>
      </c>
    </row>
    <row r="20" spans="1:7" x14ac:dyDescent="0.2">
      <c r="A20" s="22" t="s">
        <v>85</v>
      </c>
      <c r="B20" s="22" t="str">
        <f ca="1">OFFSET('Plan Data'!$B11, 0, B$7)</f>
        <v>$0(4,5)</v>
      </c>
      <c r="C20" s="98" t="str">
        <f ca="1">OFFSET('Plan Data'!$B11, 0, C$7)</f>
        <v>$0(4,5)</v>
      </c>
      <c r="D20" s="62" t="str">
        <f ca="1">OFFSET('Plan Data'!$B11, 0, D$7)</f>
        <v>$0(4,5)</v>
      </c>
      <c r="E20" s="22" t="str">
        <f ca="1">OFFSET('Plan Data'!$B11, 0, E$7)</f>
        <v>$0(4,5)</v>
      </c>
      <c r="F20" s="102" t="str">
        <f ca="1">OFFSET('Plan Data'!$B11, 0, F$7)</f>
        <v>$0(4,5)</v>
      </c>
      <c r="G20" s="22" t="str">
        <f ca="1">OFFSET('Plan Data'!$B11, 0, G$7)</f>
        <v>$0(4,5)</v>
      </c>
    </row>
    <row r="21" spans="1:7" x14ac:dyDescent="0.2">
      <c r="A21" s="22" t="s">
        <v>86</v>
      </c>
      <c r="B21" s="22" t="str">
        <f ca="1">OFFSET('Plan Data'!$B12, 0, B$7)</f>
        <v>$0 through age 23 months</v>
      </c>
      <c r="C21" s="98" t="str">
        <f ca="1">OFFSET('Plan Data'!$B12, 0, C$7)</f>
        <v>$0 through age 23 months</v>
      </c>
      <c r="D21" s="62" t="str">
        <f ca="1">OFFSET('Plan Data'!$B12, 0, D$7)</f>
        <v>$0 through age 23 months</v>
      </c>
      <c r="E21" s="22" t="str">
        <f ca="1">OFFSET('Plan Data'!$B12, 0, E$7)</f>
        <v>$0 through age 23 months</v>
      </c>
      <c r="F21" s="102" t="str">
        <f ca="1">OFFSET('Plan Data'!$B12, 0, F$7)</f>
        <v>$0 through age 23 months</v>
      </c>
      <c r="G21" s="22" t="str">
        <f ca="1">OFFSET('Plan Data'!$B12, 0, G$7)</f>
        <v>$0 through age 23 months</v>
      </c>
    </row>
    <row r="22" spans="1:7" x14ac:dyDescent="0.2">
      <c r="A22" s="22" t="s">
        <v>87</v>
      </c>
      <c r="B22" s="22" t="str">
        <f ca="1">OFFSET('Plan Data'!$B13, 0, B$7)</f>
        <v>$5 per visit</v>
      </c>
      <c r="C22" s="98" t="str">
        <f ca="1">OFFSET('Plan Data'!$B13, 0, C$7)</f>
        <v>$5 per visit</v>
      </c>
      <c r="D22" s="62" t="str">
        <f ca="1">OFFSET('Plan Data'!$B13, 0, D$7)</f>
        <v>$5 per visit</v>
      </c>
      <c r="E22" s="22" t="str">
        <f ca="1">OFFSET('Plan Data'!$B13, 0, E$7)</f>
        <v>$5 per visit</v>
      </c>
      <c r="F22" s="102" t="str">
        <f ca="1">OFFSET('Plan Data'!$B13, 0, F$7)</f>
        <v>$5 per visit</v>
      </c>
      <c r="G22" s="22" t="str">
        <f ca="1">OFFSET('Plan Data'!$B13, 0, G$7)</f>
        <v>$5 per visit</v>
      </c>
    </row>
    <row r="23" spans="1:7" x14ac:dyDescent="0.2">
      <c r="A23" s="22" t="s">
        <v>88</v>
      </c>
      <c r="B23" s="22" t="str">
        <f ca="1">OFFSET('Plan Data'!$B14, 0, B$7)</f>
        <v>Not covered(6)</v>
      </c>
      <c r="C23" s="98" t="str">
        <f ca="1">OFFSET('Plan Data'!$B14, 0, C$7)</f>
        <v>Not covered(6)</v>
      </c>
      <c r="D23" s="62" t="str">
        <f ca="1">OFFSET('Plan Data'!$B14, 0, D$7)</f>
        <v>Not covered(6)</v>
      </c>
      <c r="E23" s="22" t="str">
        <f ca="1">OFFSET('Plan Data'!$B14, 0, E$7)</f>
        <v>Not covered(6)</v>
      </c>
      <c r="F23" s="102" t="str">
        <f ca="1">OFFSET('Plan Data'!$B14, 0, F$7)</f>
        <v>Not covered(6)</v>
      </c>
      <c r="G23" s="22" t="str">
        <f ca="1">OFFSET('Plan Data'!$B14, 0, G$7)</f>
        <v>Not covered(6)</v>
      </c>
    </row>
    <row r="24" spans="1:7" ht="22.5" x14ac:dyDescent="0.2">
      <c r="A24" s="22" t="s">
        <v>89</v>
      </c>
      <c r="B24" s="22">
        <f ca="1">OFFSET('Plan Data'!$B15, 0, B$7)</f>
        <v>10</v>
      </c>
      <c r="C24" s="98">
        <f ca="1">OFFSET('Plan Data'!$B15, 0, C$7)</f>
        <v>10</v>
      </c>
      <c r="D24" s="62">
        <f ca="1">OFFSET('Plan Data'!$B15, 0, D$7)</f>
        <v>10</v>
      </c>
      <c r="E24" s="22">
        <f ca="1">OFFSET('Plan Data'!$B15, 0, E$7)</f>
        <v>10</v>
      </c>
      <c r="F24" s="102">
        <f ca="1">OFFSET('Plan Data'!$B15, 0, F$7)</f>
        <v>10</v>
      </c>
      <c r="G24" s="22">
        <f ca="1">OFFSET('Plan Data'!$B15, 0, G$7)</f>
        <v>10</v>
      </c>
    </row>
    <row r="25" spans="1:7" x14ac:dyDescent="0.2">
      <c r="A25" s="22" t="s">
        <v>90</v>
      </c>
      <c r="B25" s="22" t="str">
        <f ca="1">OFFSET('Plan Data'!$B16, 0, B$7)</f>
        <v>$20(7)</v>
      </c>
      <c r="C25" s="98" t="str">
        <f ca="1">OFFSET('Plan Data'!$B16, 0, C$7)</f>
        <v>$20(7)</v>
      </c>
      <c r="D25" s="62" t="str">
        <f ca="1">OFFSET('Plan Data'!$B16, 0, D$7)</f>
        <v>$20(7)</v>
      </c>
      <c r="E25" s="22" t="str">
        <f ca="1">OFFSET('Plan Data'!$B16, 0, E$7)</f>
        <v>$20(7)</v>
      </c>
      <c r="F25" s="102" t="str">
        <f ca="1">OFFSET('Plan Data'!$B16, 0, F$7)</f>
        <v>$20(7)</v>
      </c>
      <c r="G25" s="22" t="str">
        <f ca="1">OFFSET('Plan Data'!$B16, 0, G$7)</f>
        <v>$20(7)</v>
      </c>
    </row>
    <row r="26" spans="1:7" x14ac:dyDescent="0.2">
      <c r="A26" s="22" t="s">
        <v>91</v>
      </c>
      <c r="B26" s="22" t="str">
        <f ca="1">OFFSET('Plan Data'!$B17, 0, B$7)</f>
        <v>$40(7)</v>
      </c>
      <c r="C26" s="98" t="str">
        <f ca="1">OFFSET('Plan Data'!$B17, 0, C$7)</f>
        <v>$40(7)</v>
      </c>
      <c r="D26" s="62" t="str">
        <f ca="1">OFFSET('Plan Data'!$B17, 0, D$7)</f>
        <v>$40(7)</v>
      </c>
      <c r="E26" s="22" t="str">
        <f ca="1">OFFSET('Plan Data'!$B17, 0, E$7)</f>
        <v>$40(7)</v>
      </c>
      <c r="F26" s="102" t="str">
        <f ca="1">OFFSET('Plan Data'!$B17, 0, F$7)</f>
        <v>$40(7)</v>
      </c>
      <c r="G26" s="22" t="str">
        <f ca="1">OFFSET('Plan Data'!$B17, 0, G$7)</f>
        <v>$40(7)</v>
      </c>
    </row>
    <row r="27" spans="1:7" x14ac:dyDescent="0.2">
      <c r="A27" s="22" t="s">
        <v>92</v>
      </c>
      <c r="B27" s="22" t="str">
        <f ca="1">OFFSET('Plan Data'!$B18, 0, B$7)</f>
        <v>$150(7)</v>
      </c>
      <c r="C27" s="98" t="str">
        <f ca="1">OFFSET('Plan Data'!$B18, 0, C$7)</f>
        <v>$150(7)</v>
      </c>
      <c r="D27" s="62" t="str">
        <f ca="1">OFFSET('Plan Data'!$B18, 0, D$7)</f>
        <v>$150(7)</v>
      </c>
      <c r="E27" s="22" t="str">
        <f ca="1">OFFSET('Plan Data'!$B18, 0, E$7)</f>
        <v>$150(7)</v>
      </c>
      <c r="F27" s="102" t="str">
        <f ca="1">OFFSET('Plan Data'!$B18, 0, F$7)</f>
        <v>$150(7)</v>
      </c>
      <c r="G27" s="22" t="str">
        <f ca="1">OFFSET('Plan Data'!$B18, 0, G$7)</f>
        <v>$150(7)</v>
      </c>
    </row>
    <row r="28" spans="1:7" x14ac:dyDescent="0.2">
      <c r="A28" s="34" t="s">
        <v>93</v>
      </c>
      <c r="B28" s="22">
        <f ca="1">OFFSET('Plan Data'!$B19, 0, B$7)</f>
        <v>300</v>
      </c>
      <c r="C28" s="98">
        <f ca="1">OFFSET('Plan Data'!$B19, 0, C$7)</f>
        <v>300</v>
      </c>
      <c r="D28" s="62">
        <f ca="1">OFFSET('Plan Data'!$B19, 0, D$7)</f>
        <v>300</v>
      </c>
      <c r="E28" s="22">
        <f ca="1">OFFSET('Plan Data'!$B19, 0, E$7)</f>
        <v>300</v>
      </c>
      <c r="F28" s="102">
        <f ca="1">OFFSET('Plan Data'!$B19, 0, F$7)</f>
        <v>300</v>
      </c>
      <c r="G28" s="22">
        <f ca="1">OFFSET('Plan Data'!$B19, 0, G$7)</f>
        <v>300</v>
      </c>
    </row>
    <row r="29" spans="1:7" ht="22.5" x14ac:dyDescent="0.2">
      <c r="A29" s="34" t="s">
        <v>94</v>
      </c>
      <c r="B29" s="22">
        <f ca="1">OFFSET('Plan Data'!$B20, 0, B$7)</f>
        <v>200</v>
      </c>
      <c r="C29" s="98">
        <f ca="1">OFFSET('Plan Data'!$B20, 0, C$7)</f>
        <v>200</v>
      </c>
      <c r="D29" s="62">
        <f ca="1">OFFSET('Plan Data'!$B20, 0, D$7)</f>
        <v>200</v>
      </c>
      <c r="E29" s="22">
        <f ca="1">OFFSET('Plan Data'!$B20, 0, E$7)</f>
        <v>200</v>
      </c>
      <c r="F29" s="102">
        <f ca="1">OFFSET('Plan Data'!$B20, 0, F$7)</f>
        <v>200</v>
      </c>
      <c r="G29" s="22">
        <f ca="1">OFFSET('Plan Data'!$B20, 0, G$7)</f>
        <v>200</v>
      </c>
    </row>
    <row r="30" spans="1:7" x14ac:dyDescent="0.2">
      <c r="A30" s="22" t="s">
        <v>95</v>
      </c>
      <c r="B30" s="22">
        <f ca="1">OFFSET('Plan Data'!$B21, 0, B$7)</f>
        <v>150</v>
      </c>
      <c r="C30" s="98">
        <f ca="1">OFFSET('Plan Data'!$B21, 0, C$7)</f>
        <v>150</v>
      </c>
      <c r="D30" s="62">
        <f ca="1">OFFSET('Plan Data'!$B21, 0, D$7)</f>
        <v>150</v>
      </c>
      <c r="E30" s="22">
        <f ca="1">OFFSET('Plan Data'!$B21, 0, E$7)</f>
        <v>150</v>
      </c>
      <c r="F30" s="102">
        <f ca="1">OFFSET('Plan Data'!$B21, 0, F$7)</f>
        <v>150</v>
      </c>
      <c r="G30" s="22">
        <f ca="1">OFFSET('Plan Data'!$B21, 0, G$7)</f>
        <v>150</v>
      </c>
    </row>
    <row r="31" spans="1:7" ht="22.5" x14ac:dyDescent="0.2">
      <c r="A31" s="34" t="s">
        <v>96</v>
      </c>
      <c r="B31" s="22" t="str">
        <f ca="1">OFFSET('Plan Data'!$B22, 0, B$7)</f>
        <v>$5 (up to a 30-day supply)(8,9)</v>
      </c>
      <c r="C31" s="98" t="str">
        <f ca="1">OFFSET('Plan Data'!$B22, 0, C$7)</f>
        <v>$5 (up to a 30-day supply)(8,9)</v>
      </c>
      <c r="D31" s="62" t="str">
        <f ca="1">OFFSET('Plan Data'!$B22, 0, D$7)</f>
        <v>$5 (up to a 30-day supply)(8,9)</v>
      </c>
      <c r="E31" s="22" t="str">
        <f ca="1">OFFSET('Plan Data'!$B22, 0, E$7)</f>
        <v>$5 (up to a 30-day supply)(8,9)</v>
      </c>
      <c r="F31" s="102" t="str">
        <f ca="1">OFFSET('Plan Data'!$B22, 0, F$7)</f>
        <v>$5 (up to a 30-day supply)(8,9)</v>
      </c>
      <c r="G31" s="22" t="str">
        <f ca="1">OFFSET('Plan Data'!$B22, 0, G$7)</f>
        <v>$5 (up to a 30-day supply)(8,9)</v>
      </c>
    </row>
    <row r="32" spans="1:7" ht="37.5" customHeight="1" x14ac:dyDescent="0.2">
      <c r="A32" s="34" t="s">
        <v>97</v>
      </c>
      <c r="B32" s="22" t="str">
        <f ca="1">OFFSET('Plan Data'!$B23, 0, B$7)</f>
        <v>$15 (up to a 30-day supply)(8,9)</v>
      </c>
      <c r="C32" s="98" t="str">
        <f ca="1">OFFSET('Plan Data'!$B23, 0, C$7)</f>
        <v>$15 (up to a 30-day supply)(8,9)</v>
      </c>
      <c r="D32" s="62" t="str">
        <f ca="1">OFFSET('Plan Data'!$B23, 0, D$7)</f>
        <v>$15 (up to a 30-day supply)(8,9)</v>
      </c>
      <c r="E32" s="22" t="str">
        <f ca="1">OFFSET('Plan Data'!$B23, 0, E$7)</f>
        <v>$15 (up to a 30-day supply)(8,9)</v>
      </c>
      <c r="F32" s="102" t="str">
        <f ca="1">OFFSET('Plan Data'!$B23, 0, F$7)</f>
        <v>$15 (up to a 30-day supply)(8,9)</v>
      </c>
      <c r="G32" s="22" t="str">
        <f ca="1">OFFSET('Plan Data'!$B23, 0, G$7)</f>
        <v>$15 (up to a 30-day supply)(8,9)</v>
      </c>
    </row>
    <row r="33" spans="1:9" ht="37.5" customHeight="1" x14ac:dyDescent="0.2">
      <c r="A33" s="34" t="s">
        <v>98</v>
      </c>
      <c r="B33" s="22" t="str">
        <f ca="1">OFFSET('Plan Data'!$B24, 0, B$7)</f>
        <v>10% per prescription up to $250 maximum (up to a 30-day supply)(8,9)</v>
      </c>
      <c r="C33" s="98" t="str">
        <f ca="1">OFFSET('Plan Data'!$B24, 0, C$7)</f>
        <v>10% per prescription up to $250 maximum (up to a 30-day supply)(8,9)</v>
      </c>
      <c r="D33" s="62" t="str">
        <f ca="1">OFFSET('Plan Data'!$B24, 0, D$7)</f>
        <v>10% per prescription up to $250 maximum (up to a 30-day supply)(8,9)</v>
      </c>
      <c r="E33" s="22" t="str">
        <f ca="1">OFFSET('Plan Data'!$B24, 0, E$7)</f>
        <v>10% per prescription up to $250 maximum (up to a 30-day supply)(8,9)</v>
      </c>
      <c r="F33" s="102" t="str">
        <f ca="1">OFFSET('Plan Data'!$B24, 0, F$7)</f>
        <v>10% per prescription up to $250 maximum (up to a 30-day supply)(8,9)</v>
      </c>
      <c r="G33" s="22" t="str">
        <f ca="1">OFFSET('Plan Data'!$B24, 0, G$7)</f>
        <v>10% per prescription up to $250 maximum (up to a 30-day supply)(8,9)</v>
      </c>
    </row>
    <row r="34" spans="1:9" ht="45" x14ac:dyDescent="0.2">
      <c r="A34" s="34" t="s">
        <v>99</v>
      </c>
      <c r="B34" s="22" t="str">
        <f ca="1">OFFSET('Plan Data'!$B25, 0, B$7)</f>
        <v>$500 per admission</v>
      </c>
      <c r="C34" s="98" t="str">
        <f ca="1">OFFSET('Plan Data'!$B25, 0, C$7)</f>
        <v>$500 per admission</v>
      </c>
      <c r="D34" s="62" t="str">
        <f ca="1">OFFSET('Plan Data'!$B25, 0, D$7)</f>
        <v>$500 per admission</v>
      </c>
      <c r="E34" s="22" t="str">
        <f ca="1">OFFSET('Plan Data'!$B25, 0, E$7)</f>
        <v>$500 per admission</v>
      </c>
      <c r="F34" s="102" t="str">
        <f ca="1">OFFSET('Plan Data'!$B25, 0, F$7)</f>
        <v>$500 per admission</v>
      </c>
      <c r="G34" s="22" t="str">
        <f ca="1">OFFSET('Plan Data'!$B25, 0, G$7)</f>
        <v>$500 per admission</v>
      </c>
    </row>
    <row r="35" spans="1:9" ht="22.5" x14ac:dyDescent="0.2">
      <c r="A35" s="22" t="s">
        <v>100</v>
      </c>
      <c r="B35" s="22" t="str">
        <f ca="1">OFFSET('Plan Data'!$B26, 0, B$7)</f>
        <v>$250 per admission</v>
      </c>
      <c r="C35" s="98" t="str">
        <f ca="1">OFFSET('Plan Data'!$B26, 0, C$7)</f>
        <v>$250 per admission</v>
      </c>
      <c r="D35" s="62" t="str">
        <f ca="1">OFFSET('Plan Data'!$B26, 0, D$7)</f>
        <v>$250 per admission</v>
      </c>
      <c r="E35" s="22" t="str">
        <f ca="1">OFFSET('Plan Data'!$B26, 0, E$7)</f>
        <v>$250 per admission</v>
      </c>
      <c r="F35" s="102" t="str">
        <f ca="1">OFFSET('Plan Data'!$B26, 0, F$7)</f>
        <v>$250 per admission</v>
      </c>
      <c r="G35" s="22" t="str">
        <f ca="1">OFFSET('Plan Data'!$B26, 0, G$7)</f>
        <v>$250 per admission</v>
      </c>
      <c r="I35" s="38" t="s">
        <v>101</v>
      </c>
    </row>
    <row r="36" spans="1:9" ht="22.5" x14ac:dyDescent="0.2">
      <c r="A36" s="22" t="s">
        <v>102</v>
      </c>
      <c r="B36" s="22">
        <f ca="1">OFFSET('Plan Data'!$B27, 0, B$7)</f>
        <v>10</v>
      </c>
      <c r="C36" s="98">
        <f ca="1">OFFSET('Plan Data'!$B27, 0, C$7)</f>
        <v>10</v>
      </c>
      <c r="D36" s="62">
        <f ca="1">OFFSET('Plan Data'!$B27, 0, D$7)</f>
        <v>10</v>
      </c>
      <c r="E36" s="22">
        <f ca="1">OFFSET('Plan Data'!$B27, 0, E$7)</f>
        <v>10</v>
      </c>
      <c r="F36" s="102">
        <f ca="1">OFFSET('Plan Data'!$B27, 0, F$7)</f>
        <v>10</v>
      </c>
      <c r="G36" s="22">
        <f ca="1">OFFSET('Plan Data'!$B27, 0, G$7)</f>
        <v>10</v>
      </c>
    </row>
    <row r="37" spans="1:9" x14ac:dyDescent="0.2">
      <c r="A37" s="22" t="s">
        <v>103</v>
      </c>
      <c r="B37" s="22" t="str">
        <f ca="1">OFFSET('Plan Data'!$B28, 0, B$7)</f>
        <v>$500 per admission</v>
      </c>
      <c r="C37" s="98" t="str">
        <f ca="1">OFFSET('Plan Data'!$B28, 0, C$7)</f>
        <v>$500 per admission</v>
      </c>
      <c r="D37" s="62" t="str">
        <f ca="1">OFFSET('Plan Data'!$B28, 0, D$7)</f>
        <v>$500 per admission</v>
      </c>
      <c r="E37" s="22" t="str">
        <f ca="1">OFFSET('Plan Data'!$B28, 0, E$7)</f>
        <v>$500 per admission</v>
      </c>
      <c r="F37" s="102" t="str">
        <f ca="1">OFFSET('Plan Data'!$B28, 0, F$7)</f>
        <v>$500 per admission</v>
      </c>
      <c r="G37" s="22" t="str">
        <f ca="1">OFFSET('Plan Data'!$B28, 0, G$7)</f>
        <v>$500 per admission</v>
      </c>
    </row>
    <row r="38" spans="1:9" ht="22.5" x14ac:dyDescent="0.2">
      <c r="A38" s="22" t="s">
        <v>104</v>
      </c>
      <c r="B38" s="22">
        <f ca="1">OFFSET('Plan Data'!$B29, 0, B$7)</f>
        <v>10</v>
      </c>
      <c r="C38" s="98">
        <f ca="1">OFFSET('Plan Data'!$B29, 0, C$7)</f>
        <v>10</v>
      </c>
      <c r="D38" s="62">
        <f ca="1">OFFSET('Plan Data'!$B29, 0, D$7)</f>
        <v>10</v>
      </c>
      <c r="E38" s="22">
        <f ca="1">OFFSET('Plan Data'!$B29, 0, E$7)</f>
        <v>10</v>
      </c>
      <c r="F38" s="102">
        <f ca="1">OFFSET('Plan Data'!$B29, 0, F$7)</f>
        <v>10</v>
      </c>
      <c r="G38" s="22">
        <f ca="1">OFFSET('Plan Data'!$B29, 0, G$7)</f>
        <v>10</v>
      </c>
    </row>
    <row r="39" spans="1:9" ht="22.5" x14ac:dyDescent="0.2">
      <c r="A39" s="22" t="s">
        <v>105</v>
      </c>
      <c r="B39" s="22" t="str">
        <f ca="1">OFFSET('Plan Data'!$B30, 0, B$7)</f>
        <v>$500 per admission</v>
      </c>
      <c r="C39" s="98" t="str">
        <f ca="1">OFFSET('Plan Data'!$B30, 0, C$7)</f>
        <v>$500 per admission</v>
      </c>
      <c r="D39" s="62" t="str">
        <f ca="1">OFFSET('Plan Data'!$B30, 0, D$7)</f>
        <v>$500 per admission</v>
      </c>
      <c r="E39" s="22" t="str">
        <f ca="1">OFFSET('Plan Data'!$B30, 0, E$7)</f>
        <v>$500 per admission</v>
      </c>
      <c r="F39" s="102" t="str">
        <f ca="1">OFFSET('Plan Data'!$B30, 0, F$7)</f>
        <v>$500 per admission</v>
      </c>
      <c r="G39" s="22" t="str">
        <f ca="1">OFFSET('Plan Data'!$B30, 0, G$7)</f>
        <v>$500 per admission</v>
      </c>
    </row>
    <row r="40" spans="1:9" ht="22.5" x14ac:dyDescent="0.2">
      <c r="A40" s="22" t="s">
        <v>106</v>
      </c>
      <c r="B40" s="22">
        <f ca="1">OFFSET('Plan Data'!$B31, 0, B$7)</f>
        <v>0</v>
      </c>
      <c r="C40" s="98">
        <f ca="1">OFFSET('Plan Data'!$B31, 0, C$7)</f>
        <v>0</v>
      </c>
      <c r="D40" s="62">
        <f ca="1">OFFSET('Plan Data'!$B31, 0, D$7)</f>
        <v>0</v>
      </c>
      <c r="E40" s="22">
        <f ca="1">OFFSET('Plan Data'!$B31, 0, E$7)</f>
        <v>0</v>
      </c>
      <c r="F40" s="102">
        <f ca="1">OFFSET('Plan Data'!$B31, 0, F$7)</f>
        <v>0</v>
      </c>
      <c r="G40" s="22">
        <f ca="1">OFFSET('Plan Data'!$B31, 0, G$7)</f>
        <v>0</v>
      </c>
    </row>
    <row r="41" spans="1:9" ht="27.75" customHeight="1" x14ac:dyDescent="0.2">
      <c r="A41" s="62" t="s">
        <v>107</v>
      </c>
      <c r="B41" s="22" t="str">
        <f ca="1">OFFSET('Plan Data'!$B32, 0, B$7)</f>
        <v>$15 per visit (self-referral; 20 combined visits per year)</v>
      </c>
      <c r="C41" s="98" t="str">
        <f ca="1">OFFSET('Plan Data'!$B32, 0, C$7)</f>
        <v>$15 per visit (self-referral; 20 combined visits per year)</v>
      </c>
      <c r="D41" s="62" t="str">
        <f ca="1">OFFSET('Plan Data'!$B32, 0, D$7)</f>
        <v>$15 per visit (self-referral; 20 combined visits per year)</v>
      </c>
      <c r="E41" s="22" t="str">
        <f ca="1">OFFSET('Plan Data'!$B32, 0, E$7)</f>
        <v>$15 per visit (self-referral; 20 combined visits per year)</v>
      </c>
      <c r="F41" s="102" t="str">
        <f ca="1">OFFSET('Plan Data'!$B32, 0, F$7)</f>
        <v>$15 per visit (self-referral; 20 combined visits per year)</v>
      </c>
      <c r="G41" s="22" t="str">
        <f ca="1">OFFSET('Plan Data'!$B32, 0, G$7)</f>
        <v>$15 per visit (self-referral; 20 combined visits per year)</v>
      </c>
    </row>
    <row r="42" spans="1:9" ht="22.5" x14ac:dyDescent="0.2">
      <c r="A42" s="34" t="s">
        <v>108</v>
      </c>
      <c r="B42" s="22" t="str">
        <f ca="1">OFFSET('Plan Data'!$B33, 0, B$7)</f>
        <v>10% (supplemental and base)(10)</v>
      </c>
      <c r="C42" s="98" t="str">
        <f ca="1">OFFSET('Plan Data'!$B33, 0, C$7)</f>
        <v>10% (supplemental and base)(10)</v>
      </c>
      <c r="D42" s="62" t="str">
        <f ca="1">OFFSET('Plan Data'!$B33, 0, D$7)</f>
        <v>10% (supplemental and base)(10)</v>
      </c>
      <c r="E42" s="22" t="str">
        <f ca="1">OFFSET('Plan Data'!$B33, 0, E$7)</f>
        <v>10% (supplemental and base)(10)</v>
      </c>
      <c r="F42" s="102" t="str">
        <f ca="1">OFFSET('Plan Data'!$B33, 0, F$7)</f>
        <v>10% (supplemental and base)(10)</v>
      </c>
      <c r="G42" s="22" t="str">
        <f ca="1">OFFSET('Plan Data'!$B33, 0, G$7)</f>
        <v>10% (supplemental and base)(10)</v>
      </c>
    </row>
    <row r="43" spans="1:9" x14ac:dyDescent="0.2">
      <c r="A43" s="22" t="s">
        <v>109</v>
      </c>
      <c r="B43" s="22">
        <f ca="1">OFFSET('Plan Data'!$B34, 0, B$7)</f>
        <v>0</v>
      </c>
      <c r="C43" s="98">
        <f ca="1">OFFSET('Plan Data'!$B34, 0, C$7)</f>
        <v>0</v>
      </c>
      <c r="D43" s="62">
        <f ca="1">OFFSET('Plan Data'!$B34, 0, D$7)</f>
        <v>0</v>
      </c>
      <c r="E43" s="22">
        <f ca="1">OFFSET('Plan Data'!$B34, 0, E$7)</f>
        <v>0</v>
      </c>
      <c r="F43" s="102">
        <f ca="1">OFFSET('Plan Data'!$B34, 0, F$7)</f>
        <v>0</v>
      </c>
      <c r="G43" s="22">
        <f ca="1">OFFSET('Plan Data'!$B34, 0, G$7)</f>
        <v>0</v>
      </c>
    </row>
    <row r="44" spans="1:9" ht="22.5" x14ac:dyDescent="0.2">
      <c r="A44" s="22" t="s">
        <v>110</v>
      </c>
      <c r="B44" s="22" t="str">
        <f ca="1">OFFSET('Plan Data'!$B35, 0, B$7)</f>
        <v>1 pair of eyeglasses or contact lenses per year(12)</v>
      </c>
      <c r="C44" s="98" t="str">
        <f ca="1">OFFSET('Plan Data'!$B35, 0, C$7)</f>
        <v>1 pair of eyeglasses or contact lenses per year(12)</v>
      </c>
      <c r="D44" s="62" t="str">
        <f ca="1">OFFSET('Plan Data'!$B35, 0, D$7)</f>
        <v>1 pair of eyeglasses or contact lenses per year(12)</v>
      </c>
      <c r="E44" s="22" t="str">
        <f ca="1">OFFSET('Plan Data'!$B35, 0, E$7)</f>
        <v>1 pair of eyeglasses or contact lenses per year(12)</v>
      </c>
      <c r="F44" s="102" t="str">
        <f ca="1">OFFSET('Plan Data'!$B35, 0, F$7)</f>
        <v>1 pair of eyeglasses or contact lenses per year(12)</v>
      </c>
      <c r="G44" s="22" t="str">
        <f ca="1">OFFSET('Plan Data'!$B35, 0, G$7)</f>
        <v>1 pair of eyeglasses or contact lenses per year(12)</v>
      </c>
    </row>
    <row r="45" spans="1:9" x14ac:dyDescent="0.2">
      <c r="A45" s="22" t="s">
        <v>111</v>
      </c>
      <c r="B45" s="22">
        <f ca="1">OFFSET('Plan Data'!$B36, 0, B$7)</f>
        <v>0</v>
      </c>
      <c r="C45" s="98">
        <f ca="1">OFFSET('Plan Data'!$B36, 0, C$7)</f>
        <v>0</v>
      </c>
      <c r="D45" s="62">
        <f ca="1">OFFSET('Plan Data'!$B36, 0, D$7)</f>
        <v>0</v>
      </c>
      <c r="E45" s="22">
        <f ca="1">OFFSET('Plan Data'!$B36, 0, E$7)</f>
        <v>0</v>
      </c>
      <c r="F45" s="102">
        <f ca="1">OFFSET('Plan Data'!$B36, 0, F$7)</f>
        <v>0</v>
      </c>
      <c r="G45" s="22">
        <f ca="1">OFFSET('Plan Data'!$B36, 0, G$7)</f>
        <v>0</v>
      </c>
    </row>
    <row r="46" spans="1:9" x14ac:dyDescent="0.2">
      <c r="A46" s="22" t="s">
        <v>112</v>
      </c>
      <c r="B46" s="22" t="str">
        <f ca="1">OFFSET('Plan Data'!$B37, 0, B$7)</f>
        <v>$175 allowance(13)</v>
      </c>
      <c r="C46" s="98" t="str">
        <f ca="1">OFFSET('Plan Data'!$B37, 0, C$7)</f>
        <v>$175 allowance(13)</v>
      </c>
      <c r="D46" s="62" t="str">
        <f ca="1">OFFSET('Plan Data'!$B37, 0, D$7)</f>
        <v>$175 allowance(13)</v>
      </c>
      <c r="E46" s="22" t="str">
        <f ca="1">OFFSET('Plan Data'!$B37, 0, E$7)</f>
        <v>$175 allowance(13)</v>
      </c>
      <c r="F46" s="102" t="str">
        <f ca="1">OFFSET('Plan Data'!$B37, 0, F$7)</f>
        <v>$175 allowance(13)</v>
      </c>
      <c r="G46" s="22" t="str">
        <f ca="1">OFFSET('Plan Data'!$B37, 0, G$7)</f>
        <v>$175 allowance(13)</v>
      </c>
    </row>
    <row r="47" spans="1:9" x14ac:dyDescent="0.2">
      <c r="A47" s="22" t="s">
        <v>113</v>
      </c>
      <c r="B47" s="22">
        <f ca="1">OFFSET('Plan Data'!$B38, 0, B$7)</f>
        <v>0</v>
      </c>
      <c r="C47" s="98">
        <f ca="1">OFFSET('Plan Data'!$B38, 0, C$7)</f>
        <v>0</v>
      </c>
      <c r="D47" s="62">
        <f ca="1">OFFSET('Plan Data'!$B38, 0, D$7)</f>
        <v>0</v>
      </c>
      <c r="E47" s="22">
        <f ca="1">OFFSET('Plan Data'!$B38, 0, E$7)</f>
        <v>0</v>
      </c>
      <c r="F47" s="102">
        <f ca="1">OFFSET('Plan Data'!$B38, 0, F$7)</f>
        <v>0</v>
      </c>
      <c r="G47" s="22">
        <f ca="1">OFFSET('Plan Data'!$B38, 0, G$7)</f>
        <v>0</v>
      </c>
    </row>
    <row r="48" spans="1:9" ht="22.5" x14ac:dyDescent="0.2">
      <c r="A48" s="22" t="s">
        <v>114</v>
      </c>
      <c r="B48" s="22">
        <f ca="1">OFFSET('Plan Data'!$B39, 0, B$7)</f>
        <v>0</v>
      </c>
      <c r="C48" s="98">
        <f ca="1">OFFSET('Plan Data'!$B39, 0, C$7)</f>
        <v>0</v>
      </c>
      <c r="D48" s="62">
        <f ca="1">OFFSET('Plan Data'!$B39, 0, D$7)</f>
        <v>0</v>
      </c>
      <c r="E48" s="22">
        <f ca="1">OFFSET('Plan Data'!$B39, 0, E$7)</f>
        <v>0</v>
      </c>
      <c r="F48" s="102">
        <f ca="1">OFFSET('Plan Data'!$B39, 0, F$7)</f>
        <v>0</v>
      </c>
      <c r="G48" s="22">
        <f ca="1">OFFSET('Plan Data'!$B39, 0, G$7)</f>
        <v>0</v>
      </c>
    </row>
    <row r="49" spans="1:7" x14ac:dyDescent="0.2">
      <c r="A49" s="22" t="s">
        <v>115</v>
      </c>
      <c r="B49" s="22">
        <f ca="1">OFFSET('Plan Data'!$B40, 0, B$7)</f>
        <v>0</v>
      </c>
      <c r="C49" s="98">
        <f ca="1">OFFSET('Plan Data'!$B40, 0, C$7)</f>
        <v>0</v>
      </c>
      <c r="D49" s="62">
        <f ca="1">OFFSET('Plan Data'!$B40, 0, D$7)</f>
        <v>0</v>
      </c>
      <c r="E49" s="22">
        <f ca="1">OFFSET('Plan Data'!$B40, 0, E$7)</f>
        <v>0</v>
      </c>
      <c r="F49" s="102">
        <f ca="1">OFFSET('Plan Data'!$B40, 0, F$7)</f>
        <v>0</v>
      </c>
      <c r="G49" s="22">
        <f ca="1">OFFSET('Plan Data'!$B40, 0, G$7)</f>
        <v>0</v>
      </c>
    </row>
    <row r="50" spans="1:7" s="168" customFormat="1" ht="11.25" x14ac:dyDescent="0.2">
      <c r="A50" s="172" t="s">
        <v>116</v>
      </c>
    </row>
    <row r="51" spans="1:7" s="168" customFormat="1" ht="408" customHeight="1" x14ac:dyDescent="0.2">
      <c r="A51" s="202" t="s">
        <v>117</v>
      </c>
      <c r="B51" s="203"/>
      <c r="C51" s="203"/>
      <c r="D51" s="203"/>
      <c r="E51" s="203"/>
      <c r="F51" s="203"/>
      <c r="G51" s="203"/>
    </row>
    <row r="52" spans="1:7" s="168" customFormat="1" ht="11.25" x14ac:dyDescent="0.2">
      <c r="A52" s="167"/>
    </row>
    <row r="53" spans="1:7" s="168" customFormat="1" ht="11.25" x14ac:dyDescent="0.2">
      <c r="A53" s="167"/>
    </row>
    <row r="54" spans="1:7" s="168" customFormat="1" ht="11.25" x14ac:dyDescent="0.2">
      <c r="A54" s="167"/>
    </row>
    <row r="55" spans="1:7" s="168" customFormat="1" ht="11.25" x14ac:dyDescent="0.2">
      <c r="A55" s="167"/>
    </row>
    <row r="56" spans="1:7" s="168" customFormat="1" ht="12.75" customHeight="1" x14ac:dyDescent="0.2">
      <c r="A56" s="167"/>
    </row>
    <row r="57" spans="1:7" s="168" customFormat="1" ht="11.25" x14ac:dyDescent="0.2">
      <c r="A57" s="167"/>
    </row>
    <row r="58" spans="1:7" s="169" customFormat="1" ht="12.95" hidden="1" customHeight="1" x14ac:dyDescent="0.2">
      <c r="A58" s="167"/>
    </row>
    <row r="59" spans="1:7" s="169" customFormat="1" ht="12.95" hidden="1" customHeight="1" x14ac:dyDescent="0.2">
      <c r="A59" s="167"/>
      <c r="B59" s="169" t="s">
        <v>118</v>
      </c>
    </row>
    <row r="60" spans="1:7" s="169" customFormat="1" ht="13.5" hidden="1" customHeight="1" thickBot="1" x14ac:dyDescent="0.25">
      <c r="A60" s="167"/>
      <c r="B60" s="169" t="s">
        <v>119</v>
      </c>
    </row>
    <row r="61" spans="1:7" s="169" customFormat="1" ht="13.5" hidden="1" customHeight="1" thickBot="1" x14ac:dyDescent="0.25">
      <c r="A61" s="167"/>
      <c r="B61" s="170" t="str">
        <f>E3</f>
        <v>View ALL Differences</v>
      </c>
    </row>
    <row r="62" spans="1:7" s="169" customFormat="1" ht="12.95" hidden="1" customHeight="1" x14ac:dyDescent="0.2">
      <c r="A62" s="167"/>
      <c r="B62" s="169" t="s">
        <v>120</v>
      </c>
    </row>
    <row r="63" spans="1:7" s="169" customFormat="1" ht="13.5" hidden="1" customHeight="1" thickBot="1" x14ac:dyDescent="0.25">
      <c r="A63" s="167"/>
      <c r="B63" s="169" t="s">
        <v>121</v>
      </c>
    </row>
    <row r="64" spans="1:7" s="169" customFormat="1" ht="13.5" hidden="1" customHeight="1" thickBot="1" x14ac:dyDescent="0.25">
      <c r="A64" s="167"/>
      <c r="B64" s="170">
        <f>VLOOKUP(B61, B66:C68, 2, FALSE)</f>
        <v>1</v>
      </c>
    </row>
    <row r="65" spans="1:3" s="169" customFormat="1" ht="12.95" hidden="1" customHeight="1" x14ac:dyDescent="0.2">
      <c r="A65" s="167"/>
      <c r="B65" s="169" t="s">
        <v>122</v>
      </c>
    </row>
    <row r="66" spans="1:3" s="169" customFormat="1" ht="12.95" hidden="1" customHeight="1" x14ac:dyDescent="0.2">
      <c r="A66" s="167"/>
      <c r="B66" s="169" t="s">
        <v>57</v>
      </c>
      <c r="C66" s="169">
        <v>1</v>
      </c>
    </row>
    <row r="67" spans="1:3" s="169" customFormat="1" ht="12.95" hidden="1" customHeight="1" x14ac:dyDescent="0.2">
      <c r="A67" s="167"/>
      <c r="B67" s="169" t="s">
        <v>123</v>
      </c>
      <c r="C67" s="169">
        <v>2</v>
      </c>
    </row>
    <row r="68" spans="1:3" s="169" customFormat="1" ht="12.95" hidden="1" customHeight="1" x14ac:dyDescent="0.2">
      <c r="A68" s="167"/>
      <c r="B68" s="169" t="s">
        <v>124</v>
      </c>
      <c r="C68" s="169">
        <v>3</v>
      </c>
    </row>
    <row r="69" spans="1:3" s="169" customFormat="1" ht="6.95" hidden="1" customHeight="1" x14ac:dyDescent="0.2">
      <c r="A69" s="167"/>
    </row>
    <row r="70" spans="1:3" s="168" customFormat="1" ht="11.25" x14ac:dyDescent="0.2">
      <c r="A70" s="167"/>
    </row>
    <row r="71" spans="1:3" s="168" customFormat="1" ht="11.25" x14ac:dyDescent="0.2">
      <c r="A71" s="167"/>
    </row>
    <row r="72" spans="1:3" s="168" customFormat="1" ht="11.25" x14ac:dyDescent="0.2">
      <c r="A72" s="167"/>
    </row>
    <row r="73" spans="1:3" s="168" customFormat="1" ht="11.25" x14ac:dyDescent="0.2">
      <c r="A73" s="167"/>
    </row>
    <row r="74" spans="1:3" s="168" customFormat="1" ht="11.25" x14ac:dyDescent="0.2">
      <c r="A74" s="167"/>
    </row>
    <row r="75" spans="1:3" s="168" customFormat="1" ht="11.25" x14ac:dyDescent="0.2">
      <c r="A75" s="167"/>
    </row>
    <row r="76" spans="1:3" s="168" customFormat="1" ht="11.25" x14ac:dyDescent="0.2">
      <c r="A76" s="167"/>
    </row>
    <row r="77" spans="1:3" s="168" customFormat="1" ht="11.25" x14ac:dyDescent="0.2">
      <c r="A77" s="167"/>
    </row>
    <row r="78" spans="1:3" s="168" customFormat="1" ht="11.25" x14ac:dyDescent="0.2">
      <c r="A78" s="167"/>
    </row>
    <row r="79" spans="1:3" s="168" customFormat="1" ht="11.25" x14ac:dyDescent="0.2">
      <c r="A79" s="167"/>
    </row>
    <row r="80" spans="1:3" s="168" customFormat="1" ht="11.25" x14ac:dyDescent="0.2">
      <c r="A80" s="167"/>
    </row>
    <row r="81" spans="1:1" s="168" customFormat="1" ht="11.25" x14ac:dyDescent="0.2">
      <c r="A81" s="167"/>
    </row>
    <row r="82" spans="1:1" s="168" customFormat="1" ht="11.25" x14ac:dyDescent="0.2">
      <c r="A82" s="167"/>
    </row>
    <row r="83" spans="1:1" s="168" customFormat="1" ht="11.25" x14ac:dyDescent="0.2">
      <c r="A83" s="167"/>
    </row>
    <row r="84" spans="1:1" s="168" customFormat="1" ht="11.25" x14ac:dyDescent="0.2">
      <c r="A84" s="167"/>
    </row>
    <row r="85" spans="1:1" s="168" customFormat="1" ht="11.25" x14ac:dyDescent="0.2">
      <c r="A85" s="167"/>
    </row>
  </sheetData>
  <sheetProtection algorithmName="SHA-512" hashValue="xrPb6AF2aiui6dBwVY32NfUdz/WUIqfJpErokmWStX0eV9KEi7o8w+chkRqmD2TwDM2E0ic09fjGIkNqIrr+Ag==" saltValue="9swi+AGgbSGFF72ktSJmnw==" spinCount="100000" sheet="1" objects="1" scenarios="1"/>
  <mergeCells count="3">
    <mergeCell ref="A1:C1"/>
    <mergeCell ref="A5:C5"/>
    <mergeCell ref="D5:G5"/>
  </mergeCells>
  <conditionalFormatting sqref="A13:A15">
    <cfRule type="expression" dxfId="41" priority="249">
      <formula>AND($B13&lt;&gt;C13, VIEW_DIFF &lt;&gt;3)</formula>
    </cfRule>
  </conditionalFormatting>
  <conditionalFormatting sqref="A16">
    <cfRule type="expression" dxfId="40" priority="580">
      <formula>AND($B16&lt;&gt;C16, VIEW_DIFF =1)</formula>
    </cfRule>
  </conditionalFormatting>
  <conditionalFormatting sqref="A17">
    <cfRule type="expression" dxfId="39" priority="246">
      <formula>AND($B17&lt;&gt;C17, VIEW_DIFF &lt;&gt;3)</formula>
    </cfRule>
  </conditionalFormatting>
  <conditionalFormatting sqref="A18:A27">
    <cfRule type="expression" dxfId="38" priority="173">
      <formula>AND($B18&lt;&gt;C18, VIEW_DIFF =1)</formula>
    </cfRule>
  </conditionalFormatting>
  <conditionalFormatting sqref="A28:A29">
    <cfRule type="expression" dxfId="37" priority="245">
      <formula>AND($B28&lt;&gt;C28, VIEW_DIFF &lt;&gt;3)</formula>
    </cfRule>
  </conditionalFormatting>
  <conditionalFormatting sqref="A30">
    <cfRule type="expression" dxfId="36" priority="172">
      <formula>AND($B30&lt;&gt;C30, VIEW_DIFF =1)</formula>
    </cfRule>
  </conditionalFormatting>
  <conditionalFormatting sqref="A31:A34">
    <cfRule type="expression" dxfId="35" priority="242">
      <formula>AND($B31&lt;&gt;C31, VIEW_DIFF &lt;&gt;3)</formula>
    </cfRule>
  </conditionalFormatting>
  <conditionalFormatting sqref="A35:A41">
    <cfRule type="expression" dxfId="34" priority="166">
      <formula>AND($B35&lt;&gt;C35, VIEW_DIFF =1)</formula>
    </cfRule>
  </conditionalFormatting>
  <conditionalFormatting sqref="A42">
    <cfRule type="expression" dxfId="33" priority="13">
      <formula>AND($B42&lt;&gt;C42, VIEW_DIFF &lt;&gt;3)</formula>
    </cfRule>
  </conditionalFormatting>
  <conditionalFormatting sqref="A43:A49">
    <cfRule type="expression" dxfId="32" priority="158">
      <formula>AND($B43&lt;&gt;C43, VIEW_DIFF =1)</formula>
    </cfRule>
  </conditionalFormatting>
  <conditionalFormatting sqref="B13:B15">
    <cfRule type="expression" dxfId="31" priority="258">
      <formula>AND($B13&lt;&gt;C13, VIEW_DIFF &lt;&gt;3)</formula>
    </cfRule>
  </conditionalFormatting>
  <conditionalFormatting sqref="B16">
    <cfRule type="expression" dxfId="30" priority="232">
      <formula>AND($B16&lt;&gt;C16, VIEW_DIFF =1)</formula>
    </cfRule>
  </conditionalFormatting>
  <conditionalFormatting sqref="B17">
    <cfRule type="expression" dxfId="29" priority="257">
      <formula>AND($B17&lt;&gt;C17, VIEW_DIFF &lt;&gt;3)</formula>
    </cfRule>
  </conditionalFormatting>
  <conditionalFormatting sqref="B18:B27">
    <cfRule type="expression" dxfId="28" priority="223">
      <formula>AND($B18&lt;&gt;C18, VIEW_DIFF =1)</formula>
    </cfRule>
  </conditionalFormatting>
  <conditionalFormatting sqref="B28:B29">
    <cfRule type="expression" dxfId="27" priority="255">
      <formula>AND($B28&lt;&gt;C28, VIEW_DIFF &lt;&gt;3)</formula>
    </cfRule>
  </conditionalFormatting>
  <conditionalFormatting sqref="B30">
    <cfRule type="expression" dxfId="26" priority="222">
      <formula>AND($B30&lt;&gt;C30, VIEW_DIFF =1)</formula>
    </cfRule>
  </conditionalFormatting>
  <conditionalFormatting sqref="B31:B34">
    <cfRule type="expression" dxfId="25" priority="251">
      <formula>AND($B31&lt;&gt;C31, VIEW_DIFF &lt;&gt;3)</formula>
    </cfRule>
  </conditionalFormatting>
  <conditionalFormatting sqref="B35:B41">
    <cfRule type="expression" dxfId="24" priority="6">
      <formula>AND($B35&lt;&gt;C35, VIEW_DIFF =1)</formula>
    </cfRule>
  </conditionalFormatting>
  <conditionalFormatting sqref="B42">
    <cfRule type="expression" dxfId="23" priority="12">
      <formula>AND($B42&lt;&gt;C42, VIEW_DIFF &lt;&gt;3)</formula>
    </cfRule>
  </conditionalFormatting>
  <conditionalFormatting sqref="B43:B49">
    <cfRule type="expression" dxfId="22" priority="208">
      <formula>AND($B43&lt;&gt;C43, VIEW_DIFF =1)</formula>
    </cfRule>
  </conditionalFormatting>
  <conditionalFormatting sqref="C13:C15">
    <cfRule type="expression" dxfId="21" priority="240">
      <formula>AND($B13&lt;&gt;C13, VIEW_DIFF &lt;&gt;3)</formula>
    </cfRule>
  </conditionalFormatting>
  <conditionalFormatting sqref="C16">
    <cfRule type="expression" dxfId="20" priority="567">
      <formula>AND($B16&lt;&gt;C16, VIEW_DIFF =1)</formula>
    </cfRule>
  </conditionalFormatting>
  <conditionalFormatting sqref="C17">
    <cfRule type="expression" dxfId="19" priority="239">
      <formula>AND($B17&lt;&gt;C17, VIEW_DIFF &lt;&gt;3)</formula>
    </cfRule>
  </conditionalFormatting>
  <conditionalFormatting sqref="C18:C27">
    <cfRule type="expression" dxfId="18" priority="198">
      <formula>AND($B18&lt;&gt;C18, VIEW_DIFF =1)</formula>
    </cfRule>
  </conditionalFormatting>
  <conditionalFormatting sqref="C28:C29">
    <cfRule type="expression" dxfId="17" priority="237">
      <formula>AND($B28&lt;&gt;C28, VIEW_DIFF &lt;&gt;3)</formula>
    </cfRule>
  </conditionalFormatting>
  <conditionalFormatting sqref="C30">
    <cfRule type="expression" dxfId="16" priority="197">
      <formula>AND($B30&lt;&gt;C30, VIEW_DIFF =1)</formula>
    </cfRule>
  </conditionalFormatting>
  <conditionalFormatting sqref="C31:C34">
    <cfRule type="expression" dxfId="15" priority="233">
      <formula>AND($B31&lt;&gt;C31, VIEW_DIFF &lt;&gt;3)</formula>
    </cfRule>
  </conditionalFormatting>
  <conditionalFormatting sqref="C35:C41">
    <cfRule type="expression" dxfId="14" priority="5">
      <formula>AND($B35&lt;&gt;C35, VIEW_DIFF =1)</formula>
    </cfRule>
  </conditionalFormatting>
  <conditionalFormatting sqref="C42">
    <cfRule type="expression" dxfId="13" priority="11">
      <formula>AND($B42&lt;&gt;C42, VIEW_DIFF &lt;&gt;3)</formula>
    </cfRule>
  </conditionalFormatting>
  <conditionalFormatting sqref="C43:C49">
    <cfRule type="expression" dxfId="12" priority="183">
      <formula>AND($B43&lt;&gt;C43, VIEW_DIFF =1)</formula>
    </cfRule>
  </conditionalFormatting>
  <conditionalFormatting sqref="D13:G15">
    <cfRule type="expression" dxfId="11" priority="47">
      <formula>AND($B13&lt;&gt;D13, VIEW_DIFF &lt;&gt;3)</formula>
    </cfRule>
  </conditionalFormatting>
  <conditionalFormatting sqref="D16:G16">
    <cfRule type="expression" dxfId="10" priority="39">
      <formula>AND($B16&lt;&gt;D16, VIEW_DIFF =1)</formula>
    </cfRule>
  </conditionalFormatting>
  <conditionalFormatting sqref="D17:G17">
    <cfRule type="expression" dxfId="9" priority="46">
      <formula>AND($B17&lt;&gt;D17, VIEW_DIFF &lt;&gt;3)</formula>
    </cfRule>
  </conditionalFormatting>
  <conditionalFormatting sqref="D18:G27">
    <cfRule type="expression" dxfId="8" priority="29">
      <formula>AND($B18&lt;&gt;D18, VIEW_DIFF =1)</formula>
    </cfRule>
  </conditionalFormatting>
  <conditionalFormatting sqref="D28:G29">
    <cfRule type="expression" dxfId="7" priority="44">
      <formula>AND($B28&lt;&gt;D28, VIEW_DIFF &lt;&gt;3)</formula>
    </cfRule>
  </conditionalFormatting>
  <conditionalFormatting sqref="D30:G30">
    <cfRule type="expression" dxfId="6" priority="28">
      <formula>AND($B30&lt;&gt;D30, VIEW_DIFF =1)</formula>
    </cfRule>
  </conditionalFormatting>
  <conditionalFormatting sqref="D31:G34">
    <cfRule type="expression" dxfId="5" priority="40">
      <formula>AND($B31&lt;&gt;D31, VIEW_DIFF &lt;&gt;3)</formula>
    </cfRule>
  </conditionalFormatting>
  <conditionalFormatting sqref="D35:G41">
    <cfRule type="expression" dxfId="4" priority="1">
      <formula>AND($B35&lt;&gt;D35, VIEW_DIFF =1)</formula>
    </cfRule>
  </conditionalFormatting>
  <conditionalFormatting sqref="D42:G42">
    <cfRule type="expression" dxfId="3" priority="7">
      <formula>AND($B42&lt;&gt;D42, VIEW_DIFF &lt;&gt;3)</formula>
    </cfRule>
  </conditionalFormatting>
  <conditionalFormatting sqref="D43:G49">
    <cfRule type="expression" dxfId="2" priority="14">
      <formula>AND($B43&lt;&gt;D43, VIEW_DIFF =1)</formula>
    </cfRule>
  </conditionalFormatting>
  <dataValidations count="9">
    <dataValidation type="list" allowBlank="1" showInputMessage="1" showErrorMessage="1" prompt="To Open Dropdown: Press Alt + Down Arrow" sqref="C9" xr:uid="{00000000-0002-0000-0100-000000000000}">
      <formula1>"2023, Map to 2024, 2024"</formula1>
    </dataValidation>
    <dataValidation type="list" allowBlank="1" showInputMessage="1" showErrorMessage="1" prompt="To Open Dropdown: Press Alt + Down Arrow" sqref="C10" xr:uid="{00000000-0002-0000-0100-000001000000}">
      <formula1>IF(C9=2024, Plan_Nm_24, IF(AND(C9 = "Map to 2024", OR(B9 = 2023, B9="Grandfathered")), Plan_Map, Plan_Nm_23))</formula1>
    </dataValidation>
    <dataValidation type="list" allowBlank="1" showInputMessage="1" showErrorMessage="1" prompt="To Open Dropdown: Press Alt + Down Arrow" sqref="E3" xr:uid="{00000000-0002-0000-0100-000002000000}">
      <formula1>VIEW_LIST</formula1>
    </dataValidation>
    <dataValidation type="list" allowBlank="1" showInputMessage="1" showErrorMessage="1" prompt="To Open Dropdown: Press Alt + Down Arrow" sqref="B9" xr:uid="{00000000-0002-0000-0100-000003000000}">
      <formula1>"2023, 2024, Grandfathered"</formula1>
    </dataValidation>
    <dataValidation type="list" allowBlank="1" showInputMessage="1" showErrorMessage="1" prompt="To Open Dropdown: Press Alt + Down Arrow" sqref="B10" xr:uid="{00000000-0002-0000-0100-000004000000}">
      <formula1>IF(B9=2023, Plan_Nm_23, IF(B9=2024, Plan_Nm_24, GF_Plan_Nm))</formula1>
    </dataValidation>
    <dataValidation allowBlank="1" showErrorMessage="1" sqref="A8" xr:uid="{E02C366F-1FF7-4363-A687-3091AE567886}"/>
    <dataValidation type="list" allowBlank="1" showInputMessage="1" showErrorMessage="1" prompt="To Open Dropdown: Press Alt + Down Arrow" sqref="D9 E9 F9 G9" xr:uid="{E3F41EC9-715A-4D55-AF4F-680FB7C8B666}">
      <formula1>"2023, 2024"</formula1>
    </dataValidation>
    <dataValidation type="list" allowBlank="1" showInputMessage="1" showErrorMessage="1" prompt="To Open Dropdown: Press Alt + Down Arrow" sqref="D10:G10" xr:uid="{489A9CC9-81EE-4EDC-8846-77811E0D8527}">
      <formula1>IF(D9=2023, Plan_Nm_23, Plan_Nm_24)</formula1>
    </dataValidation>
    <dataValidation allowBlank="1" showInputMessage="1" showErrorMessage="1" prompt="Note: Row 6 and 7 are intentionally hidden." sqref="A5:C5" xr:uid="{DADFD565-50E8-4ACA-B340-6703613CBAB7}"/>
  </dataValidations>
  <printOptions horizontalCentered="1"/>
  <pageMargins left="0.1" right="0" top="0.65" bottom="0.05" header="0.3" footer="0.3"/>
  <pageSetup scale="54" fitToHeight="2" orientation="landscape" horizontalDpi="4294967292" verticalDpi="4294967292" r:id="rId1"/>
  <headerFooter>
    <oddHeader>&amp;L&amp;"Calibri,Bold"&amp;14KAISER PERMANENTE for SMALL BUSINESS -- Side by Side Plan Comparison</oddHeader>
    <oddFooter>&amp;L&amp;"-,Regular"&amp;8*This is a benefit comparison only.  For limitations, exclusions, or exceptions refer to the plan highlights or your EOC.
**Rates based on age 26 for rate area 4. Actual percentage differences may vary due to rounding.&amp;RPage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74"/>
  <sheetViews>
    <sheetView zoomScale="150" zoomScaleNormal="150" workbookViewId="0">
      <pane xSplit="1" ySplit="2" topLeftCell="W3" activePane="bottomRight" state="frozen"/>
      <selection pane="topRight" activeCell="B1" sqref="B1"/>
      <selection pane="bottomLeft" activeCell="A3" sqref="A3"/>
      <selection pane="bottomRight" activeCell="K2" sqref="K2"/>
    </sheetView>
  </sheetViews>
  <sheetFormatPr defaultRowHeight="12.75" x14ac:dyDescent="0.2"/>
  <cols>
    <col min="1" max="1" width="32.6640625" customWidth="1"/>
    <col min="2" max="2" width="25.83203125" customWidth="1"/>
    <col min="3" max="3" width="25.6640625" customWidth="1"/>
    <col min="4" max="4" width="29.1640625" customWidth="1"/>
    <col min="5" max="5" width="25" customWidth="1"/>
    <col min="6" max="6" width="25.1640625" customWidth="1"/>
    <col min="7" max="7" width="32.6640625" customWidth="1"/>
    <col min="8" max="8" width="25.33203125" customWidth="1"/>
    <col min="9" max="9" width="25.5" customWidth="1"/>
    <col min="10" max="10" width="36" customWidth="1"/>
    <col min="11" max="11" width="27.33203125" customWidth="1"/>
    <col min="12" max="12" width="26.83203125" customWidth="1"/>
    <col min="13" max="13" width="32.6640625" customWidth="1"/>
    <col min="14" max="14" width="23.33203125" customWidth="1"/>
    <col min="15" max="15" width="22.1640625" customWidth="1"/>
    <col min="16" max="16" width="32.6640625" customWidth="1"/>
    <col min="17" max="17" width="27.1640625" customWidth="1"/>
    <col min="18" max="18" width="25.33203125" customWidth="1"/>
    <col min="19" max="19" width="32.6640625" customWidth="1"/>
    <col min="20" max="20" width="30.5" customWidth="1"/>
    <col min="21" max="21" width="30.1640625" customWidth="1"/>
    <col min="22" max="22" width="32.6640625" customWidth="1"/>
    <col min="23" max="23" width="33.6640625" customWidth="1"/>
    <col min="24" max="24" width="30.6640625" customWidth="1"/>
    <col min="25" max="25" width="32.6640625" customWidth="1"/>
    <col min="26" max="26" width="26" customWidth="1"/>
    <col min="27" max="27" width="24.6640625" customWidth="1"/>
    <col min="28" max="28" width="32.6640625" customWidth="1"/>
    <col min="29" max="30" width="22.33203125" customWidth="1"/>
    <col min="31" max="31" width="32.6640625" customWidth="1"/>
    <col min="32" max="33" width="26.1640625" customWidth="1"/>
    <col min="34" max="34" width="32.6640625" customWidth="1"/>
    <col min="35" max="35" width="21.6640625" customWidth="1"/>
    <col min="36" max="36" width="21.83203125" customWidth="1"/>
    <col min="37" max="37" width="32.6640625" customWidth="1"/>
    <col min="38" max="38" width="25.1640625" customWidth="1"/>
    <col min="39" max="39" width="24.1640625" customWidth="1"/>
    <col min="40" max="40" width="32.6640625" customWidth="1"/>
    <col min="41" max="41" width="21.33203125" customWidth="1"/>
    <col min="42" max="42" width="20.33203125" customWidth="1"/>
    <col min="43" max="43" width="32.6640625" customWidth="1"/>
    <col min="44" max="44" width="23.33203125" customWidth="1"/>
    <col min="45" max="45" width="23.6640625" customWidth="1"/>
    <col min="46" max="46" width="42" customWidth="1"/>
    <col min="47" max="47" width="25" customWidth="1"/>
    <col min="48" max="48" width="14.1640625" customWidth="1"/>
    <col min="49" max="49" width="34.83203125" customWidth="1"/>
    <col min="50" max="50" width="13.6640625" customWidth="1"/>
    <col min="51" max="51" width="17.6640625" customWidth="1"/>
    <col min="52" max="52" width="17.33203125" customWidth="1"/>
    <col min="53" max="53" width="16.83203125" customWidth="1"/>
    <col min="54" max="54" width="14.1640625" customWidth="1"/>
    <col min="55" max="55" width="14.33203125" customWidth="1"/>
    <col min="56" max="56" width="15.33203125" customWidth="1"/>
    <col min="57" max="57" width="17.6640625" customWidth="1"/>
    <col min="58" max="58" width="15.6640625" customWidth="1"/>
    <col min="59" max="59" width="19" customWidth="1"/>
    <col min="60" max="60" width="19.6640625" customWidth="1"/>
    <col min="61" max="61" width="20" customWidth="1"/>
    <col min="62" max="62" width="19" customWidth="1"/>
    <col min="64" max="64" width="26.83203125" customWidth="1"/>
  </cols>
  <sheetData>
    <row r="1" spans="1:83" s="176" customFormat="1" ht="16.149999999999999" customHeight="1" x14ac:dyDescent="0.2">
      <c r="A1" s="175" t="s">
        <v>125</v>
      </c>
      <c r="B1" s="173">
        <v>2024</v>
      </c>
      <c r="C1" s="173">
        <v>2023</v>
      </c>
      <c r="D1" s="175" t="str">
        <f>+$A1</f>
        <v>2024–2023</v>
      </c>
      <c r="E1" s="173">
        <v>2024</v>
      </c>
      <c r="F1" s="173">
        <v>2023</v>
      </c>
      <c r="G1" s="175" t="str">
        <f>+$A1</f>
        <v>2024–2023</v>
      </c>
      <c r="H1" s="173">
        <v>2024</v>
      </c>
      <c r="I1" s="173">
        <v>2023</v>
      </c>
      <c r="J1" s="175" t="str">
        <f>+$A1</f>
        <v>2024–2023</v>
      </c>
      <c r="K1" s="173">
        <v>2024</v>
      </c>
      <c r="L1" s="173">
        <v>2023</v>
      </c>
      <c r="M1" s="175" t="str">
        <f>+$A1</f>
        <v>2024–2023</v>
      </c>
      <c r="N1" s="173">
        <v>2024</v>
      </c>
      <c r="O1" s="173">
        <v>2023</v>
      </c>
      <c r="P1" s="175" t="str">
        <f>+$A1</f>
        <v>2024–2023</v>
      </c>
      <c r="Q1" s="173">
        <v>2024</v>
      </c>
      <c r="R1" s="173">
        <v>2023</v>
      </c>
      <c r="S1" s="175" t="str">
        <f>+$A1</f>
        <v>2024–2023</v>
      </c>
      <c r="T1" s="173">
        <v>2024</v>
      </c>
      <c r="U1" s="173">
        <v>2023</v>
      </c>
      <c r="V1" s="175" t="str">
        <f>+$A1</f>
        <v>2024–2023</v>
      </c>
      <c r="W1" s="173">
        <v>2024</v>
      </c>
      <c r="X1" s="173">
        <v>2023</v>
      </c>
      <c r="Y1" s="175" t="str">
        <f>+$A1</f>
        <v>2024–2023</v>
      </c>
      <c r="Z1" s="173">
        <v>2024</v>
      </c>
      <c r="AA1" s="173">
        <v>2023</v>
      </c>
      <c r="AB1" s="175" t="str">
        <f>+$A1</f>
        <v>2024–2023</v>
      </c>
      <c r="AC1" s="173">
        <v>2024</v>
      </c>
      <c r="AD1" s="173">
        <v>2023</v>
      </c>
      <c r="AE1" s="175" t="str">
        <f>+$A1</f>
        <v>2024–2023</v>
      </c>
      <c r="AF1" s="173">
        <v>2024</v>
      </c>
      <c r="AG1" s="173">
        <v>2023</v>
      </c>
      <c r="AH1" s="175" t="str">
        <f>+$A1</f>
        <v>2024–2023</v>
      </c>
      <c r="AI1" s="173">
        <v>2024</v>
      </c>
      <c r="AJ1" s="173">
        <v>2023</v>
      </c>
      <c r="AK1" s="175" t="str">
        <f>+$A1</f>
        <v>2024–2023</v>
      </c>
      <c r="AL1" s="173">
        <v>2024</v>
      </c>
      <c r="AM1" s="173">
        <v>2023</v>
      </c>
      <c r="AN1" s="175" t="str">
        <f>+$A1</f>
        <v>2024–2023</v>
      </c>
      <c r="AO1" s="173">
        <v>2024</v>
      </c>
      <c r="AP1" s="173">
        <v>2023</v>
      </c>
      <c r="AQ1" s="175" t="str">
        <f>+$A1</f>
        <v>2024–2023</v>
      </c>
      <c r="AR1" s="173">
        <v>2024</v>
      </c>
      <c r="AS1" s="173">
        <v>2023</v>
      </c>
      <c r="AT1" s="175" t="str">
        <f>+$A1</f>
        <v>2024–2023</v>
      </c>
      <c r="AU1" s="173">
        <v>2024</v>
      </c>
      <c r="AV1" s="173">
        <v>2023</v>
      </c>
      <c r="AW1" s="176" t="s">
        <v>126</v>
      </c>
      <c r="AX1" s="174" t="s">
        <v>126</v>
      </c>
      <c r="AY1" s="174" t="s">
        <v>126</v>
      </c>
      <c r="AZ1" s="174" t="s">
        <v>126</v>
      </c>
      <c r="BA1" s="174" t="s">
        <v>126</v>
      </c>
      <c r="BB1" s="174" t="s">
        <v>126</v>
      </c>
      <c r="BC1" s="174" t="s">
        <v>126</v>
      </c>
      <c r="BD1" s="174" t="s">
        <v>126</v>
      </c>
      <c r="BE1" s="174" t="s">
        <v>126</v>
      </c>
      <c r="BF1" s="174" t="s">
        <v>126</v>
      </c>
      <c r="BG1" s="174" t="s">
        <v>126</v>
      </c>
      <c r="BH1" s="174" t="s">
        <v>126</v>
      </c>
      <c r="BI1" s="174" t="s">
        <v>126</v>
      </c>
      <c r="BJ1" s="174" t="s">
        <v>126</v>
      </c>
      <c r="BL1" s="177">
        <v>2020</v>
      </c>
      <c r="BN1" s="178" t="s">
        <v>127</v>
      </c>
    </row>
    <row r="2" spans="1:83" s="188" customFormat="1" ht="50.1" customHeight="1" x14ac:dyDescent="0.2">
      <c r="A2" s="181"/>
      <c r="B2" s="182" t="s">
        <v>128</v>
      </c>
      <c r="C2" s="183" t="s">
        <v>129</v>
      </c>
      <c r="D2" s="184"/>
      <c r="E2" s="185" t="s">
        <v>130</v>
      </c>
      <c r="F2" s="183" t="s">
        <v>131</v>
      </c>
      <c r="G2" s="181"/>
      <c r="H2" s="182" t="s">
        <v>132</v>
      </c>
      <c r="I2" s="198" t="s">
        <v>132</v>
      </c>
      <c r="J2" s="187"/>
      <c r="K2" s="182" t="s">
        <v>133</v>
      </c>
      <c r="L2" s="183" t="s">
        <v>134</v>
      </c>
      <c r="M2" s="184"/>
      <c r="N2" s="182" t="s">
        <v>135</v>
      </c>
      <c r="O2" s="183" t="s">
        <v>135</v>
      </c>
      <c r="P2" s="184"/>
      <c r="Q2" s="182" t="s">
        <v>136</v>
      </c>
      <c r="R2" s="183" t="s">
        <v>136</v>
      </c>
      <c r="S2" s="184"/>
      <c r="T2" s="182" t="s">
        <v>137</v>
      </c>
      <c r="U2" s="183" t="s">
        <v>138</v>
      </c>
      <c r="V2" s="184"/>
      <c r="W2" s="182" t="s">
        <v>139</v>
      </c>
      <c r="X2" s="183" t="s">
        <v>139</v>
      </c>
      <c r="Y2" s="184"/>
      <c r="Z2" s="196" t="s">
        <v>140</v>
      </c>
      <c r="AA2" s="183" t="s">
        <v>141</v>
      </c>
      <c r="AB2" s="184"/>
      <c r="AC2" s="182" t="s">
        <v>142</v>
      </c>
      <c r="AD2" s="198" t="s">
        <v>142</v>
      </c>
      <c r="AE2" s="184"/>
      <c r="AF2" s="182" t="s">
        <v>143</v>
      </c>
      <c r="AG2" s="183" t="s">
        <v>143</v>
      </c>
      <c r="AH2" s="184"/>
      <c r="AI2" s="182" t="s">
        <v>144</v>
      </c>
      <c r="AJ2" s="183" t="s">
        <v>145</v>
      </c>
      <c r="AK2" s="184"/>
      <c r="AL2" s="182" t="s">
        <v>146</v>
      </c>
      <c r="AM2" s="198" t="s">
        <v>146</v>
      </c>
      <c r="AN2" s="184"/>
      <c r="AO2" s="182" t="s">
        <v>147</v>
      </c>
      <c r="AP2" s="198" t="s">
        <v>147</v>
      </c>
      <c r="AQ2" s="181"/>
      <c r="AR2" s="182" t="s">
        <v>148</v>
      </c>
      <c r="AS2" s="198" t="s">
        <v>148</v>
      </c>
      <c r="AT2" s="181"/>
      <c r="AU2" s="182" t="s">
        <v>149</v>
      </c>
      <c r="AV2" s="186" t="s">
        <v>150</v>
      </c>
      <c r="AW2" s="181"/>
      <c r="AX2" s="44" t="s">
        <v>151</v>
      </c>
      <c r="AY2" s="44" t="s">
        <v>152</v>
      </c>
      <c r="AZ2" s="44" t="s">
        <v>153</v>
      </c>
      <c r="BA2" s="44" t="s">
        <v>154</v>
      </c>
      <c r="BB2" s="44" t="s">
        <v>155</v>
      </c>
      <c r="BC2" s="44" t="s">
        <v>156</v>
      </c>
      <c r="BD2" s="44" t="s">
        <v>157</v>
      </c>
      <c r="BE2" s="44" t="s">
        <v>158</v>
      </c>
      <c r="BF2" s="44" t="s">
        <v>159</v>
      </c>
      <c r="BG2" s="44" t="s">
        <v>160</v>
      </c>
      <c r="BH2" s="44" t="s">
        <v>161</v>
      </c>
      <c r="BI2" s="44" t="s">
        <v>162</v>
      </c>
      <c r="BJ2" s="44" t="s">
        <v>163</v>
      </c>
      <c r="BL2" s="66" t="s">
        <v>164</v>
      </c>
      <c r="BN2" s="189" t="s">
        <v>165</v>
      </c>
      <c r="BO2" s="189" t="s">
        <v>166</v>
      </c>
      <c r="BP2" s="189" t="s">
        <v>167</v>
      </c>
      <c r="BQ2" s="189" t="s">
        <v>168</v>
      </c>
      <c r="BR2" s="189" t="s">
        <v>169</v>
      </c>
      <c r="BS2" s="189" t="s">
        <v>170</v>
      </c>
      <c r="BT2" s="189" t="s">
        <v>171</v>
      </c>
      <c r="BU2" s="189" t="s">
        <v>172</v>
      </c>
      <c r="BV2" s="189" t="s">
        <v>173</v>
      </c>
      <c r="BW2" s="189" t="s">
        <v>174</v>
      </c>
      <c r="BX2" s="189" t="s">
        <v>175</v>
      </c>
      <c r="BY2" s="189" t="s">
        <v>176</v>
      </c>
      <c r="BZ2" s="189" t="s">
        <v>177</v>
      </c>
      <c r="CA2" s="189" t="s">
        <v>178</v>
      </c>
      <c r="CB2" s="189" t="s">
        <v>179</v>
      </c>
      <c r="CE2" s="189"/>
    </row>
    <row r="3" spans="1:83" s="180" customFormat="1" ht="54.95" customHeight="1" x14ac:dyDescent="0.2">
      <c r="A3" s="39" t="s">
        <v>77</v>
      </c>
      <c r="B3" s="179" t="s">
        <v>180</v>
      </c>
      <c r="C3" s="179" t="s">
        <v>180</v>
      </c>
      <c r="D3" s="39" t="s">
        <v>77</v>
      </c>
      <c r="E3" s="179" t="s">
        <v>181</v>
      </c>
      <c r="F3" s="179" t="s">
        <v>181</v>
      </c>
      <c r="G3" s="39" t="s">
        <v>77</v>
      </c>
      <c r="H3" s="179" t="s">
        <v>182</v>
      </c>
      <c r="I3" s="179" t="s">
        <v>182</v>
      </c>
      <c r="J3" s="39" t="s">
        <v>77</v>
      </c>
      <c r="K3" s="179" t="s">
        <v>183</v>
      </c>
      <c r="L3" s="179" t="s">
        <v>183</v>
      </c>
      <c r="M3" s="39" t="s">
        <v>77</v>
      </c>
      <c r="N3" s="179" t="s">
        <v>180</v>
      </c>
      <c r="O3" s="179" t="s">
        <v>180</v>
      </c>
      <c r="P3" s="39" t="s">
        <v>77</v>
      </c>
      <c r="Q3" s="41" t="s">
        <v>184</v>
      </c>
      <c r="R3" s="41" t="s">
        <v>184</v>
      </c>
      <c r="S3" s="39" t="s">
        <v>77</v>
      </c>
      <c r="T3" s="179" t="s">
        <v>185</v>
      </c>
      <c r="U3" s="179" t="s">
        <v>185</v>
      </c>
      <c r="V3" s="39" t="s">
        <v>77</v>
      </c>
      <c r="W3" s="41" t="s">
        <v>186</v>
      </c>
      <c r="X3" s="41" t="s">
        <v>187</v>
      </c>
      <c r="Y3" s="39" t="s">
        <v>77</v>
      </c>
      <c r="Z3" s="41" t="s">
        <v>188</v>
      </c>
      <c r="AA3" s="41" t="s">
        <v>188</v>
      </c>
      <c r="AB3" s="39" t="s">
        <v>77</v>
      </c>
      <c r="AC3" s="41" t="s">
        <v>188</v>
      </c>
      <c r="AD3" s="41" t="s">
        <v>188</v>
      </c>
      <c r="AE3" s="39" t="s">
        <v>77</v>
      </c>
      <c r="AF3" s="179" t="s">
        <v>182</v>
      </c>
      <c r="AG3" s="179" t="s">
        <v>182</v>
      </c>
      <c r="AH3" s="39" t="s">
        <v>77</v>
      </c>
      <c r="AI3" s="41" t="s">
        <v>188</v>
      </c>
      <c r="AJ3" s="41" t="s">
        <v>188</v>
      </c>
      <c r="AK3" s="39" t="s">
        <v>77</v>
      </c>
      <c r="AL3" s="41" t="s">
        <v>182</v>
      </c>
      <c r="AM3" s="41" t="s">
        <v>182</v>
      </c>
      <c r="AN3" s="39" t="s">
        <v>77</v>
      </c>
      <c r="AO3" s="41" t="s">
        <v>182</v>
      </c>
      <c r="AP3" s="41" t="s">
        <v>182</v>
      </c>
      <c r="AQ3" s="39" t="s">
        <v>77</v>
      </c>
      <c r="AR3" s="41" t="s">
        <v>182</v>
      </c>
      <c r="AS3" s="41" t="s">
        <v>182</v>
      </c>
      <c r="AT3" s="39" t="s">
        <v>77</v>
      </c>
      <c r="AU3" s="41" t="s">
        <v>182</v>
      </c>
      <c r="AV3" s="39"/>
      <c r="AW3" s="39" t="s">
        <v>77</v>
      </c>
      <c r="AX3" s="40" t="s">
        <v>189</v>
      </c>
      <c r="AY3" s="40" t="s">
        <v>189</v>
      </c>
      <c r="AZ3" s="40" t="s">
        <v>189</v>
      </c>
      <c r="BA3" s="40" t="s">
        <v>189</v>
      </c>
      <c r="BB3" s="40" t="s">
        <v>189</v>
      </c>
      <c r="BC3" s="40" t="s">
        <v>190</v>
      </c>
      <c r="BD3" s="40" t="s">
        <v>190</v>
      </c>
      <c r="BE3" s="40" t="s">
        <v>190</v>
      </c>
      <c r="BF3" s="179" t="s">
        <v>191</v>
      </c>
      <c r="BG3" s="179" t="s">
        <v>191</v>
      </c>
      <c r="BH3" s="179" t="s">
        <v>191</v>
      </c>
      <c r="BI3" s="41" t="s">
        <v>192</v>
      </c>
      <c r="BJ3" s="41" t="s">
        <v>192</v>
      </c>
      <c r="BL3" s="179" t="s">
        <v>191</v>
      </c>
    </row>
    <row r="4" spans="1:83" ht="56.25" customHeight="1" x14ac:dyDescent="0.2">
      <c r="A4" s="115" t="s">
        <v>193</v>
      </c>
      <c r="B4" s="116" t="s">
        <v>194</v>
      </c>
      <c r="C4" s="116" t="s">
        <v>194</v>
      </c>
      <c r="D4" s="115" t="s">
        <v>193</v>
      </c>
      <c r="E4" s="116" t="s">
        <v>195</v>
      </c>
      <c r="F4" s="116" t="s">
        <v>196</v>
      </c>
      <c r="G4" s="115" t="s">
        <v>193</v>
      </c>
      <c r="H4" s="116" t="s">
        <v>197</v>
      </c>
      <c r="I4" s="116" t="s">
        <v>197</v>
      </c>
      <c r="J4" s="115" t="s">
        <v>193</v>
      </c>
      <c r="K4" s="117" t="s">
        <v>198</v>
      </c>
      <c r="L4" s="117" t="s">
        <v>199</v>
      </c>
      <c r="M4" s="115" t="s">
        <v>193</v>
      </c>
      <c r="N4" s="190" t="s">
        <v>200</v>
      </c>
      <c r="O4" s="190" t="s">
        <v>200</v>
      </c>
      <c r="P4" s="115" t="s">
        <v>193</v>
      </c>
      <c r="Q4" s="118" t="s">
        <v>201</v>
      </c>
      <c r="R4" s="118" t="s">
        <v>201</v>
      </c>
      <c r="S4" s="115" t="s">
        <v>193</v>
      </c>
      <c r="T4" s="116" t="s">
        <v>202</v>
      </c>
      <c r="U4" s="116" t="s">
        <v>203</v>
      </c>
      <c r="V4" s="115" t="s">
        <v>193</v>
      </c>
      <c r="W4" s="116" t="s">
        <v>204</v>
      </c>
      <c r="X4" s="116" t="s">
        <v>204</v>
      </c>
      <c r="Y4" s="115" t="s">
        <v>193</v>
      </c>
      <c r="Z4" s="118" t="s">
        <v>205</v>
      </c>
      <c r="AA4" s="118" t="s">
        <v>205</v>
      </c>
      <c r="AB4" s="115" t="s">
        <v>193</v>
      </c>
      <c r="AC4" s="129">
        <v>0</v>
      </c>
      <c r="AD4" s="129">
        <v>0</v>
      </c>
      <c r="AE4" s="115" t="s">
        <v>193</v>
      </c>
      <c r="AF4" s="116" t="s">
        <v>206</v>
      </c>
      <c r="AG4" s="116" t="s">
        <v>206</v>
      </c>
      <c r="AH4" s="115" t="s">
        <v>193</v>
      </c>
      <c r="AI4" s="129">
        <v>0</v>
      </c>
      <c r="AJ4" s="129">
        <v>0</v>
      </c>
      <c r="AK4" s="115" t="s">
        <v>193</v>
      </c>
      <c r="AL4" s="116" t="s">
        <v>207</v>
      </c>
      <c r="AM4" s="116" t="s">
        <v>207</v>
      </c>
      <c r="AN4" s="115" t="s">
        <v>193</v>
      </c>
      <c r="AO4" s="190" t="s">
        <v>208</v>
      </c>
      <c r="AP4" s="190" t="s">
        <v>209</v>
      </c>
      <c r="AQ4" s="115" t="s">
        <v>193</v>
      </c>
      <c r="AR4" s="116" t="s">
        <v>210</v>
      </c>
      <c r="AS4" s="116" t="s">
        <v>210</v>
      </c>
      <c r="AT4" s="115" t="s">
        <v>193</v>
      </c>
      <c r="AU4" s="119" t="s">
        <v>211</v>
      </c>
      <c r="AV4" s="119" t="s">
        <v>212</v>
      </c>
      <c r="AW4" s="115" t="s">
        <v>193</v>
      </c>
      <c r="AX4" s="118">
        <v>0</v>
      </c>
      <c r="AY4" s="118">
        <v>0</v>
      </c>
      <c r="AZ4" s="118">
        <v>0</v>
      </c>
      <c r="BA4" s="118">
        <v>0</v>
      </c>
      <c r="BB4" s="118">
        <v>0</v>
      </c>
      <c r="BC4" s="120" t="s">
        <v>213</v>
      </c>
      <c r="BD4" s="120" t="s">
        <v>214</v>
      </c>
      <c r="BE4" s="120" t="s">
        <v>215</v>
      </c>
      <c r="BF4" s="120" t="s">
        <v>216</v>
      </c>
      <c r="BG4" s="120" t="s">
        <v>217</v>
      </c>
      <c r="BH4" s="120" t="s">
        <v>217</v>
      </c>
      <c r="BI4" s="120" t="s">
        <v>214</v>
      </c>
      <c r="BJ4" s="120" t="s">
        <v>218</v>
      </c>
      <c r="BL4" s="121" t="s">
        <v>219</v>
      </c>
      <c r="BN4" t="str">
        <f>IF(D4=$A4,"Y","N")</f>
        <v>Y</v>
      </c>
      <c r="BO4" t="str">
        <f t="shared" ref="BO4:BO40" si="0">IF(G4=$A4,"Y","N")</f>
        <v>Y</v>
      </c>
      <c r="BP4" t="str">
        <f t="shared" ref="BP4:BP40" si="1">IF(J4=$A4,"Y","N")</f>
        <v>Y</v>
      </c>
      <c r="BQ4" t="str">
        <f t="shared" ref="BQ4:BQ40" si="2">IF(M4=$A4,"Y","N")</f>
        <v>Y</v>
      </c>
      <c r="BR4" t="str">
        <f t="shared" ref="BR4:BR40" si="3">IF(P4=$A4,"Y","N")</f>
        <v>Y</v>
      </c>
      <c r="BS4" t="str">
        <f t="shared" ref="BS4:BS40" si="4">IF(S4=$A4,"Y","N")</f>
        <v>Y</v>
      </c>
      <c r="BT4" t="str">
        <f t="shared" ref="BT4:BT40" si="5">IF(V4=$A4,"Y","N")</f>
        <v>Y</v>
      </c>
      <c r="BU4" t="str">
        <f t="shared" ref="BU4:BU40" si="6">IF(Y4=$A4,"Y","N")</f>
        <v>Y</v>
      </c>
      <c r="BV4" t="str">
        <f t="shared" ref="BV4:BV40" si="7">IF(AB4=$A4,"Y","N")</f>
        <v>Y</v>
      </c>
      <c r="BW4" t="str">
        <f t="shared" ref="BW4:BW40" si="8">IF(AE4=$A4,"Y","N")</f>
        <v>Y</v>
      </c>
      <c r="BX4" t="str">
        <f t="shared" ref="BX4:BX40" si="9">IF(AH4=$A4,"Y","N")</f>
        <v>Y</v>
      </c>
      <c r="BY4" t="str">
        <f t="shared" ref="BY4:BY40" si="10">IF(AK4=$A4,"Y","N")</f>
        <v>Y</v>
      </c>
      <c r="BZ4" t="str">
        <f t="shared" ref="BZ4:BZ40" si="11">IF(AN4=$A4,"Y","N")</f>
        <v>Y</v>
      </c>
      <c r="CA4" t="str">
        <f t="shared" ref="CA4:CA40" si="12">IF(AQ4=$A4,"Y","N")</f>
        <v>Y</v>
      </c>
      <c r="CB4" t="str">
        <f t="shared" ref="CB4:CB40" si="13">IF(AW4=$A4,"Y","N")</f>
        <v>Y</v>
      </c>
    </row>
    <row r="5" spans="1:83" ht="22.15" customHeight="1" x14ac:dyDescent="0.2">
      <c r="A5" s="122" t="s">
        <v>220</v>
      </c>
      <c r="B5" s="113" t="s">
        <v>221</v>
      </c>
      <c r="C5" s="113" t="s">
        <v>222</v>
      </c>
      <c r="D5" s="122" t="s">
        <v>220</v>
      </c>
      <c r="E5" s="116" t="s">
        <v>223</v>
      </c>
      <c r="F5" s="113" t="s">
        <v>224</v>
      </c>
      <c r="G5" s="122" t="s">
        <v>220</v>
      </c>
      <c r="H5" s="113" t="s">
        <v>225</v>
      </c>
      <c r="I5" s="113" t="s">
        <v>225</v>
      </c>
      <c r="J5" s="122" t="s">
        <v>220</v>
      </c>
      <c r="K5" s="113" t="s">
        <v>226</v>
      </c>
      <c r="L5" s="113" t="s">
        <v>227</v>
      </c>
      <c r="M5" s="122" t="s">
        <v>220</v>
      </c>
      <c r="N5" s="191" t="s">
        <v>228</v>
      </c>
      <c r="O5" s="191" t="s">
        <v>228</v>
      </c>
      <c r="P5" s="122" t="s">
        <v>220</v>
      </c>
      <c r="Q5" s="113" t="s">
        <v>229</v>
      </c>
      <c r="R5" s="113" t="s">
        <v>229</v>
      </c>
      <c r="S5" s="122" t="s">
        <v>220</v>
      </c>
      <c r="T5" s="113" t="s">
        <v>230</v>
      </c>
      <c r="U5" s="113" t="s">
        <v>231</v>
      </c>
      <c r="V5" s="122" t="s">
        <v>220</v>
      </c>
      <c r="W5" s="113" t="s">
        <v>232</v>
      </c>
      <c r="X5" s="113" t="s">
        <v>232</v>
      </c>
      <c r="Y5" s="122" t="s">
        <v>220</v>
      </c>
      <c r="Z5" s="113" t="s">
        <v>233</v>
      </c>
      <c r="AA5" s="113" t="s">
        <v>233</v>
      </c>
      <c r="AB5" s="122" t="s">
        <v>220</v>
      </c>
      <c r="AC5" s="113" t="s">
        <v>234</v>
      </c>
      <c r="AD5" s="113" t="s">
        <v>234</v>
      </c>
      <c r="AE5" s="122" t="s">
        <v>220</v>
      </c>
      <c r="AF5" s="113" t="s">
        <v>235</v>
      </c>
      <c r="AG5" s="113" t="s">
        <v>235</v>
      </c>
      <c r="AH5" s="122" t="s">
        <v>220</v>
      </c>
      <c r="AI5" s="113" t="s">
        <v>236</v>
      </c>
      <c r="AJ5" s="113" t="s">
        <v>237</v>
      </c>
      <c r="AK5" s="122" t="s">
        <v>220</v>
      </c>
      <c r="AL5" s="113" t="s">
        <v>238</v>
      </c>
      <c r="AM5" s="113" t="s">
        <v>238</v>
      </c>
      <c r="AN5" s="122" t="s">
        <v>220</v>
      </c>
      <c r="AO5" s="191" t="s">
        <v>239</v>
      </c>
      <c r="AP5" s="191" t="s">
        <v>240</v>
      </c>
      <c r="AQ5" s="122" t="s">
        <v>220</v>
      </c>
      <c r="AR5" s="113" t="s">
        <v>241</v>
      </c>
      <c r="AS5" s="113" t="s">
        <v>242</v>
      </c>
      <c r="AT5" s="122" t="s">
        <v>220</v>
      </c>
      <c r="AU5" s="123" t="s">
        <v>243</v>
      </c>
      <c r="AV5" s="123" t="s">
        <v>212</v>
      </c>
      <c r="AW5" s="122" t="s">
        <v>220</v>
      </c>
      <c r="AX5" s="124" t="s">
        <v>244</v>
      </c>
      <c r="AY5" s="124" t="s">
        <v>245</v>
      </c>
      <c r="AZ5" s="124" t="s">
        <v>245</v>
      </c>
      <c r="BA5" s="124" t="s">
        <v>246</v>
      </c>
      <c r="BB5" s="124" t="s">
        <v>247</v>
      </c>
      <c r="BC5" s="124" t="s">
        <v>248</v>
      </c>
      <c r="BD5" s="124" t="s">
        <v>248</v>
      </c>
      <c r="BE5" s="124" t="s">
        <v>249</v>
      </c>
      <c r="BF5" s="124" t="s">
        <v>250</v>
      </c>
      <c r="BG5" s="124" t="s">
        <v>249</v>
      </c>
      <c r="BH5" s="124" t="s">
        <v>251</v>
      </c>
      <c r="BI5" s="124" t="s">
        <v>248</v>
      </c>
      <c r="BJ5" s="124" t="s">
        <v>252</v>
      </c>
      <c r="BN5" t="str">
        <f>IF(D5=$A5,"Y","N")</f>
        <v>Y</v>
      </c>
      <c r="BO5" t="str">
        <f t="shared" si="0"/>
        <v>Y</v>
      </c>
      <c r="BP5" t="str">
        <f t="shared" si="1"/>
        <v>Y</v>
      </c>
      <c r="BQ5" t="str">
        <f t="shared" si="2"/>
        <v>Y</v>
      </c>
      <c r="BR5" t="str">
        <f t="shared" si="3"/>
        <v>Y</v>
      </c>
      <c r="BS5" t="str">
        <f t="shared" si="4"/>
        <v>Y</v>
      </c>
      <c r="BT5" t="str">
        <f t="shared" si="5"/>
        <v>Y</v>
      </c>
      <c r="BU5" t="str">
        <f t="shared" si="6"/>
        <v>Y</v>
      </c>
      <c r="BV5" t="str">
        <f t="shared" si="7"/>
        <v>Y</v>
      </c>
      <c r="BW5" t="str">
        <f t="shared" si="8"/>
        <v>Y</v>
      </c>
      <c r="BX5" t="str">
        <f t="shared" si="9"/>
        <v>Y</v>
      </c>
      <c r="BY5" t="str">
        <f t="shared" si="10"/>
        <v>Y</v>
      </c>
      <c r="BZ5" t="str">
        <f t="shared" si="11"/>
        <v>Y</v>
      </c>
      <c r="CA5" t="str">
        <f t="shared" si="12"/>
        <v>Y</v>
      </c>
      <c r="CB5" t="str">
        <f t="shared" si="13"/>
        <v>Y</v>
      </c>
    </row>
    <row r="6" spans="1:83" ht="22.15" customHeight="1" x14ac:dyDescent="0.2">
      <c r="A6" s="122" t="s">
        <v>253</v>
      </c>
      <c r="B6" s="113" t="s">
        <v>254</v>
      </c>
      <c r="C6" s="113" t="s">
        <v>255</v>
      </c>
      <c r="D6" s="122" t="s">
        <v>253</v>
      </c>
      <c r="E6" s="113" t="s">
        <v>256</v>
      </c>
      <c r="F6" s="113" t="s">
        <v>256</v>
      </c>
      <c r="G6" s="122" t="s">
        <v>253</v>
      </c>
      <c r="H6" s="125">
        <v>65</v>
      </c>
      <c r="I6" s="125">
        <v>65</v>
      </c>
      <c r="J6" s="122" t="s">
        <v>253</v>
      </c>
      <c r="K6" s="113" t="s">
        <v>257</v>
      </c>
      <c r="L6" s="113" t="s">
        <v>257</v>
      </c>
      <c r="M6" s="122" t="s">
        <v>253</v>
      </c>
      <c r="N6" s="159">
        <v>55</v>
      </c>
      <c r="O6" s="159">
        <v>55</v>
      </c>
      <c r="P6" s="122" t="s">
        <v>253</v>
      </c>
      <c r="Q6" s="125">
        <v>35</v>
      </c>
      <c r="R6" s="125">
        <v>35</v>
      </c>
      <c r="S6" s="122" t="s">
        <v>253</v>
      </c>
      <c r="T6" s="113" t="s">
        <v>258</v>
      </c>
      <c r="U6" s="125" t="s">
        <v>258</v>
      </c>
      <c r="V6" s="122" t="s">
        <v>253</v>
      </c>
      <c r="W6" s="125">
        <v>35</v>
      </c>
      <c r="X6" s="125">
        <v>35</v>
      </c>
      <c r="Y6" s="122" t="s">
        <v>253</v>
      </c>
      <c r="Z6" s="125">
        <v>10</v>
      </c>
      <c r="AA6" s="125">
        <v>10</v>
      </c>
      <c r="AB6" s="122" t="s">
        <v>253</v>
      </c>
      <c r="AC6" s="125">
        <v>20</v>
      </c>
      <c r="AD6" s="125">
        <v>20</v>
      </c>
      <c r="AE6" s="122" t="s">
        <v>253</v>
      </c>
      <c r="AF6" s="125">
        <v>65</v>
      </c>
      <c r="AG6" s="125">
        <v>65</v>
      </c>
      <c r="AH6" s="122" t="s">
        <v>253</v>
      </c>
      <c r="AI6" s="125">
        <v>35</v>
      </c>
      <c r="AJ6" s="125">
        <v>30</v>
      </c>
      <c r="AK6" s="122" t="s">
        <v>253</v>
      </c>
      <c r="AL6" s="125">
        <v>40</v>
      </c>
      <c r="AM6" s="125">
        <v>40</v>
      </c>
      <c r="AN6" s="122" t="s">
        <v>253</v>
      </c>
      <c r="AO6" s="159">
        <v>65</v>
      </c>
      <c r="AP6" s="159">
        <v>65</v>
      </c>
      <c r="AQ6" s="122" t="s">
        <v>253</v>
      </c>
      <c r="AR6" s="113" t="s">
        <v>254</v>
      </c>
      <c r="AS6" s="113" t="s">
        <v>254</v>
      </c>
      <c r="AT6" s="122" t="s">
        <v>253</v>
      </c>
      <c r="AU6" s="126">
        <v>30</v>
      </c>
      <c r="AV6" s="123" t="s">
        <v>212</v>
      </c>
      <c r="AW6" s="122" t="s">
        <v>253</v>
      </c>
      <c r="AX6" s="127">
        <v>5</v>
      </c>
      <c r="AY6" s="127">
        <v>15</v>
      </c>
      <c r="AZ6" s="127">
        <v>20</v>
      </c>
      <c r="BA6" s="127">
        <v>30</v>
      </c>
      <c r="BB6" s="127">
        <v>50</v>
      </c>
      <c r="BC6" s="127">
        <v>30</v>
      </c>
      <c r="BD6" s="127">
        <v>30</v>
      </c>
      <c r="BE6" s="127">
        <v>40</v>
      </c>
      <c r="BF6" s="127" t="s">
        <v>259</v>
      </c>
      <c r="BG6" s="127" t="s">
        <v>259</v>
      </c>
      <c r="BH6" s="127" t="s">
        <v>260</v>
      </c>
      <c r="BI6" s="127" t="s">
        <v>260</v>
      </c>
      <c r="BJ6" s="127" t="s">
        <v>260</v>
      </c>
      <c r="BN6" t="str">
        <f t="shared" ref="BN6:BN40" si="14">IF(D6=$A6,"Y","N")</f>
        <v>Y</v>
      </c>
      <c r="BO6" t="str">
        <f t="shared" si="0"/>
        <v>Y</v>
      </c>
      <c r="BP6" t="str">
        <f t="shared" si="1"/>
        <v>Y</v>
      </c>
      <c r="BQ6" t="str">
        <f t="shared" si="2"/>
        <v>Y</v>
      </c>
      <c r="BR6" t="str">
        <f t="shared" si="3"/>
        <v>Y</v>
      </c>
      <c r="BS6" t="str">
        <f t="shared" si="4"/>
        <v>Y</v>
      </c>
      <c r="BT6" t="str">
        <f t="shared" si="5"/>
        <v>Y</v>
      </c>
      <c r="BU6" t="str">
        <f t="shared" si="6"/>
        <v>Y</v>
      </c>
      <c r="BV6" t="str">
        <f t="shared" si="7"/>
        <v>Y</v>
      </c>
      <c r="BW6" t="str">
        <f t="shared" si="8"/>
        <v>Y</v>
      </c>
      <c r="BX6" t="str">
        <f t="shared" si="9"/>
        <v>Y</v>
      </c>
      <c r="BY6" t="str">
        <f t="shared" si="10"/>
        <v>Y</v>
      </c>
      <c r="BZ6" t="str">
        <f t="shared" si="11"/>
        <v>Y</v>
      </c>
      <c r="CA6" t="str">
        <f t="shared" si="12"/>
        <v>Y</v>
      </c>
      <c r="CB6" t="str">
        <f t="shared" si="13"/>
        <v>Y</v>
      </c>
    </row>
    <row r="7" spans="1:83" ht="11.1" customHeight="1" x14ac:dyDescent="0.2">
      <c r="A7" s="128" t="s">
        <v>261</v>
      </c>
      <c r="B7" s="114" t="s">
        <v>254</v>
      </c>
      <c r="C7" s="114" t="s">
        <v>255</v>
      </c>
      <c r="D7" s="128" t="s">
        <v>261</v>
      </c>
      <c r="E7" s="113" t="s">
        <v>256</v>
      </c>
      <c r="F7" s="113" t="s">
        <v>256</v>
      </c>
      <c r="G7" s="128" t="s">
        <v>262</v>
      </c>
      <c r="H7" s="129">
        <v>65</v>
      </c>
      <c r="I7" s="129">
        <v>65</v>
      </c>
      <c r="J7" s="128" t="s">
        <v>261</v>
      </c>
      <c r="K7" s="114" t="s">
        <v>257</v>
      </c>
      <c r="L7" s="114" t="s">
        <v>257</v>
      </c>
      <c r="M7" s="128" t="s">
        <v>261</v>
      </c>
      <c r="N7" s="160">
        <v>55</v>
      </c>
      <c r="O7" s="160">
        <v>55</v>
      </c>
      <c r="P7" s="128" t="s">
        <v>261</v>
      </c>
      <c r="Q7" s="125">
        <v>35</v>
      </c>
      <c r="R7" s="125">
        <v>35</v>
      </c>
      <c r="S7" s="128" t="s">
        <v>261</v>
      </c>
      <c r="T7" s="114" t="s">
        <v>258</v>
      </c>
      <c r="U7" s="129" t="s">
        <v>258</v>
      </c>
      <c r="V7" s="128" t="s">
        <v>261</v>
      </c>
      <c r="W7" s="129">
        <v>35</v>
      </c>
      <c r="X7" s="129">
        <v>35</v>
      </c>
      <c r="Y7" s="128" t="s">
        <v>261</v>
      </c>
      <c r="Z7" s="129">
        <v>10</v>
      </c>
      <c r="AA7" s="129">
        <v>10</v>
      </c>
      <c r="AB7" s="128" t="s">
        <v>261</v>
      </c>
      <c r="AC7" s="129">
        <v>20</v>
      </c>
      <c r="AD7" s="129">
        <v>20</v>
      </c>
      <c r="AE7" s="128" t="s">
        <v>261</v>
      </c>
      <c r="AF7" s="129">
        <v>65</v>
      </c>
      <c r="AG7" s="129">
        <v>65</v>
      </c>
      <c r="AH7" s="128" t="s">
        <v>261</v>
      </c>
      <c r="AI7" s="129">
        <v>35</v>
      </c>
      <c r="AJ7" s="129">
        <v>30</v>
      </c>
      <c r="AK7" s="128" t="s">
        <v>261</v>
      </c>
      <c r="AL7" s="129">
        <v>40</v>
      </c>
      <c r="AM7" s="129">
        <v>40</v>
      </c>
      <c r="AN7" s="128" t="s">
        <v>261</v>
      </c>
      <c r="AO7" s="160">
        <v>65</v>
      </c>
      <c r="AP7" s="160">
        <v>65</v>
      </c>
      <c r="AQ7" s="128" t="s">
        <v>261</v>
      </c>
      <c r="AR7" s="113" t="s">
        <v>254</v>
      </c>
      <c r="AS7" s="113" t="s">
        <v>254</v>
      </c>
      <c r="AT7" s="128" t="s">
        <v>261</v>
      </c>
      <c r="AU7" s="126">
        <v>30</v>
      </c>
      <c r="AV7" s="131" t="s">
        <v>212</v>
      </c>
      <c r="AW7" s="128" t="s">
        <v>261</v>
      </c>
      <c r="AX7" s="127">
        <v>5</v>
      </c>
      <c r="AY7" s="127">
        <v>15</v>
      </c>
      <c r="AZ7" s="127">
        <v>20</v>
      </c>
      <c r="BA7" s="127">
        <v>30</v>
      </c>
      <c r="BB7" s="127">
        <v>50</v>
      </c>
      <c r="BC7" s="127">
        <v>50</v>
      </c>
      <c r="BD7" s="127">
        <v>30</v>
      </c>
      <c r="BE7" s="127">
        <v>40</v>
      </c>
      <c r="BF7" s="132" t="s">
        <v>259</v>
      </c>
      <c r="BG7" s="132" t="s">
        <v>259</v>
      </c>
      <c r="BH7" s="132" t="s">
        <v>260</v>
      </c>
      <c r="BI7" s="132" t="s">
        <v>260</v>
      </c>
      <c r="BJ7" s="132" t="s">
        <v>260</v>
      </c>
      <c r="BN7" t="str">
        <f t="shared" si="14"/>
        <v>Y</v>
      </c>
      <c r="BO7" t="str">
        <f t="shared" si="0"/>
        <v>Y</v>
      </c>
      <c r="BP7" t="str">
        <f t="shared" si="1"/>
        <v>Y</v>
      </c>
      <c r="BQ7" t="str">
        <f t="shared" si="2"/>
        <v>Y</v>
      </c>
      <c r="BR7" t="str">
        <f t="shared" si="3"/>
        <v>Y</v>
      </c>
      <c r="BS7" t="str">
        <f t="shared" si="4"/>
        <v>Y</v>
      </c>
      <c r="BT7" t="str">
        <f t="shared" si="5"/>
        <v>Y</v>
      </c>
      <c r="BU7" t="str">
        <f t="shared" si="6"/>
        <v>Y</v>
      </c>
      <c r="BV7" t="str">
        <f t="shared" si="7"/>
        <v>Y</v>
      </c>
      <c r="BW7" t="str">
        <f t="shared" si="8"/>
        <v>Y</v>
      </c>
      <c r="BX7" t="str">
        <f t="shared" si="9"/>
        <v>Y</v>
      </c>
      <c r="BY7" t="str">
        <f t="shared" si="10"/>
        <v>Y</v>
      </c>
      <c r="BZ7" t="str">
        <f t="shared" si="11"/>
        <v>Y</v>
      </c>
      <c r="CA7" t="str">
        <f t="shared" si="12"/>
        <v>Y</v>
      </c>
      <c r="CB7" t="str">
        <f t="shared" si="13"/>
        <v>Y</v>
      </c>
    </row>
    <row r="8" spans="1:83" ht="11.1" customHeight="1" x14ac:dyDescent="0.2">
      <c r="A8" s="128" t="s">
        <v>263</v>
      </c>
      <c r="B8" s="114" t="s">
        <v>264</v>
      </c>
      <c r="C8" s="114" t="s">
        <v>264</v>
      </c>
      <c r="D8" s="128" t="s">
        <v>263</v>
      </c>
      <c r="E8" s="113" t="s">
        <v>256</v>
      </c>
      <c r="F8" s="113" t="s">
        <v>256</v>
      </c>
      <c r="G8" s="128" t="s">
        <v>265</v>
      </c>
      <c r="H8" s="129">
        <v>100</v>
      </c>
      <c r="I8" s="129">
        <v>100</v>
      </c>
      <c r="J8" s="128" t="s">
        <v>263</v>
      </c>
      <c r="K8" s="114" t="s">
        <v>257</v>
      </c>
      <c r="L8" s="114" t="s">
        <v>257</v>
      </c>
      <c r="M8" s="128" t="s">
        <v>263</v>
      </c>
      <c r="N8" s="160">
        <v>90</v>
      </c>
      <c r="O8" s="160">
        <v>90</v>
      </c>
      <c r="P8" s="128" t="s">
        <v>263</v>
      </c>
      <c r="Q8" s="129">
        <v>55</v>
      </c>
      <c r="R8" s="129">
        <v>55</v>
      </c>
      <c r="S8" s="128" t="s">
        <v>263</v>
      </c>
      <c r="T8" s="114" t="s">
        <v>258</v>
      </c>
      <c r="U8" s="129" t="s">
        <v>258</v>
      </c>
      <c r="V8" s="128" t="s">
        <v>263</v>
      </c>
      <c r="W8" s="129">
        <v>50</v>
      </c>
      <c r="X8" s="129">
        <v>50</v>
      </c>
      <c r="Y8" s="128" t="s">
        <v>263</v>
      </c>
      <c r="Z8" s="129">
        <v>20</v>
      </c>
      <c r="AA8" s="129">
        <v>20</v>
      </c>
      <c r="AB8" s="128" t="s">
        <v>263</v>
      </c>
      <c r="AC8" s="129">
        <v>30</v>
      </c>
      <c r="AD8" s="129">
        <v>30</v>
      </c>
      <c r="AE8" s="128" t="s">
        <v>263</v>
      </c>
      <c r="AF8" s="129">
        <v>100</v>
      </c>
      <c r="AG8" s="129">
        <v>100</v>
      </c>
      <c r="AH8" s="128" t="s">
        <v>263</v>
      </c>
      <c r="AI8" s="129">
        <v>60</v>
      </c>
      <c r="AJ8" s="129">
        <v>50</v>
      </c>
      <c r="AK8" s="128" t="s">
        <v>263</v>
      </c>
      <c r="AL8" s="129">
        <v>60</v>
      </c>
      <c r="AM8" s="129">
        <v>60</v>
      </c>
      <c r="AN8" s="128" t="s">
        <v>263</v>
      </c>
      <c r="AO8" s="160">
        <v>100</v>
      </c>
      <c r="AP8" s="160">
        <v>100</v>
      </c>
      <c r="AQ8" s="128" t="s">
        <v>263</v>
      </c>
      <c r="AR8" s="114" t="s">
        <v>266</v>
      </c>
      <c r="AS8" s="114" t="s">
        <v>266</v>
      </c>
      <c r="AT8" s="128" t="s">
        <v>263</v>
      </c>
      <c r="AU8" s="126">
        <v>50</v>
      </c>
      <c r="AV8" s="131" t="s">
        <v>212</v>
      </c>
      <c r="AW8" s="128" t="s">
        <v>263</v>
      </c>
      <c r="AX8" s="127">
        <v>5</v>
      </c>
      <c r="AY8" s="127">
        <v>15</v>
      </c>
      <c r="AZ8" s="127">
        <v>20</v>
      </c>
      <c r="BA8" s="127">
        <v>30</v>
      </c>
      <c r="BB8" s="127">
        <v>50</v>
      </c>
      <c r="BC8" s="127">
        <v>30</v>
      </c>
      <c r="BD8" s="127">
        <v>30</v>
      </c>
      <c r="BE8" s="127">
        <v>40</v>
      </c>
      <c r="BF8" s="132" t="s">
        <v>259</v>
      </c>
      <c r="BG8" s="132" t="s">
        <v>259</v>
      </c>
      <c r="BH8" s="132" t="s">
        <v>260</v>
      </c>
      <c r="BI8" s="132" t="s">
        <v>260</v>
      </c>
      <c r="BJ8" s="132" t="s">
        <v>260</v>
      </c>
      <c r="BN8" t="str">
        <f t="shared" si="14"/>
        <v>Y</v>
      </c>
      <c r="BO8" t="str">
        <f t="shared" si="0"/>
        <v>Y</v>
      </c>
      <c r="BP8" t="str">
        <f t="shared" si="1"/>
        <v>Y</v>
      </c>
      <c r="BQ8" t="str">
        <f t="shared" si="2"/>
        <v>Y</v>
      </c>
      <c r="BR8" t="str">
        <f t="shared" si="3"/>
        <v>Y</v>
      </c>
      <c r="BS8" t="str">
        <f t="shared" si="4"/>
        <v>Y</v>
      </c>
      <c r="BT8" t="str">
        <f t="shared" si="5"/>
        <v>Y</v>
      </c>
      <c r="BU8" t="str">
        <f t="shared" si="6"/>
        <v>Y</v>
      </c>
      <c r="BV8" t="str">
        <f t="shared" si="7"/>
        <v>Y</v>
      </c>
      <c r="BW8" t="str">
        <f t="shared" si="8"/>
        <v>Y</v>
      </c>
      <c r="BX8" t="str">
        <f t="shared" si="9"/>
        <v>Y</v>
      </c>
      <c r="BY8" t="str">
        <f t="shared" si="10"/>
        <v>Y</v>
      </c>
      <c r="BZ8" t="str">
        <f t="shared" si="11"/>
        <v>Y</v>
      </c>
      <c r="CA8" t="str">
        <f t="shared" si="12"/>
        <v>Y</v>
      </c>
      <c r="CB8" t="str">
        <f t="shared" si="13"/>
        <v>Y</v>
      </c>
    </row>
    <row r="9" spans="1:83" ht="11.1" customHeight="1" x14ac:dyDescent="0.2">
      <c r="A9" s="128" t="s">
        <v>267</v>
      </c>
      <c r="B9" s="129" t="s">
        <v>268</v>
      </c>
      <c r="C9" s="129" t="s">
        <v>268</v>
      </c>
      <c r="D9" s="128" t="s">
        <v>267</v>
      </c>
      <c r="E9" s="129" t="s">
        <v>268</v>
      </c>
      <c r="F9" s="129" t="s">
        <v>268</v>
      </c>
      <c r="G9" s="128" t="s">
        <v>269</v>
      </c>
      <c r="H9" s="129" t="s">
        <v>268</v>
      </c>
      <c r="I9" s="129" t="s">
        <v>268</v>
      </c>
      <c r="J9" s="128" t="s">
        <v>267</v>
      </c>
      <c r="K9" s="129" t="s">
        <v>268</v>
      </c>
      <c r="L9" s="129" t="s">
        <v>268</v>
      </c>
      <c r="M9" s="128" t="s">
        <v>267</v>
      </c>
      <c r="N9" s="129" t="s">
        <v>268</v>
      </c>
      <c r="O9" s="129" t="s">
        <v>268</v>
      </c>
      <c r="P9" s="128" t="s">
        <v>267</v>
      </c>
      <c r="Q9" s="129" t="s">
        <v>268</v>
      </c>
      <c r="R9" s="129" t="s">
        <v>268</v>
      </c>
      <c r="S9" s="128" t="s">
        <v>267</v>
      </c>
      <c r="T9" s="129" t="s">
        <v>268</v>
      </c>
      <c r="U9" s="129" t="s">
        <v>268</v>
      </c>
      <c r="V9" s="128" t="s">
        <v>267</v>
      </c>
      <c r="W9" s="129" t="s">
        <v>268</v>
      </c>
      <c r="X9" s="129" t="s">
        <v>268</v>
      </c>
      <c r="Y9" s="128" t="s">
        <v>267</v>
      </c>
      <c r="Z9" s="129" t="s">
        <v>268</v>
      </c>
      <c r="AA9" s="129" t="s">
        <v>268</v>
      </c>
      <c r="AB9" s="128" t="s">
        <v>267</v>
      </c>
      <c r="AC9" s="129" t="s">
        <v>268</v>
      </c>
      <c r="AD9" s="129" t="s">
        <v>268</v>
      </c>
      <c r="AE9" s="128" t="s">
        <v>267</v>
      </c>
      <c r="AF9" s="129" t="s">
        <v>268</v>
      </c>
      <c r="AG9" s="129" t="s">
        <v>268</v>
      </c>
      <c r="AH9" s="128" t="s">
        <v>267</v>
      </c>
      <c r="AI9" s="129" t="s">
        <v>268</v>
      </c>
      <c r="AJ9" s="129" t="s">
        <v>268</v>
      </c>
      <c r="AK9" s="128" t="s">
        <v>267</v>
      </c>
      <c r="AL9" s="129" t="s">
        <v>268</v>
      </c>
      <c r="AM9" s="129" t="s">
        <v>268</v>
      </c>
      <c r="AN9" s="128" t="s">
        <v>267</v>
      </c>
      <c r="AO9" s="129" t="s">
        <v>268</v>
      </c>
      <c r="AP9" s="129" t="s">
        <v>268</v>
      </c>
      <c r="AQ9" s="128" t="s">
        <v>267</v>
      </c>
      <c r="AR9" s="129" t="s">
        <v>268</v>
      </c>
      <c r="AS9" s="129" t="s">
        <v>268</v>
      </c>
      <c r="AT9" s="128" t="s">
        <v>267</v>
      </c>
      <c r="AU9" s="129" t="s">
        <v>268</v>
      </c>
      <c r="AV9" s="126" t="s">
        <v>212</v>
      </c>
      <c r="AW9" s="128" t="s">
        <v>267</v>
      </c>
      <c r="AX9" s="133">
        <v>0</v>
      </c>
      <c r="AY9" s="133">
        <v>0</v>
      </c>
      <c r="AZ9" s="133">
        <v>0</v>
      </c>
      <c r="BA9" s="133">
        <v>0</v>
      </c>
      <c r="BB9" s="133">
        <v>0</v>
      </c>
      <c r="BC9" s="133">
        <v>0</v>
      </c>
      <c r="BD9" s="133">
        <v>0</v>
      </c>
      <c r="BE9" s="133">
        <v>0</v>
      </c>
      <c r="BF9" s="133">
        <v>0</v>
      </c>
      <c r="BG9" s="133">
        <v>0</v>
      </c>
      <c r="BH9" s="133">
        <v>0</v>
      </c>
      <c r="BI9" s="133">
        <v>0</v>
      </c>
      <c r="BJ9" s="133">
        <v>0</v>
      </c>
      <c r="BN9" t="str">
        <f t="shared" si="14"/>
        <v>Y</v>
      </c>
      <c r="BO9" t="str">
        <f t="shared" si="0"/>
        <v>Y</v>
      </c>
      <c r="BP9" t="str">
        <f t="shared" si="1"/>
        <v>Y</v>
      </c>
      <c r="BQ9" t="str">
        <f t="shared" si="2"/>
        <v>Y</v>
      </c>
      <c r="BR9" t="str">
        <f t="shared" si="3"/>
        <v>Y</v>
      </c>
      <c r="BS9" t="str">
        <f t="shared" si="4"/>
        <v>Y</v>
      </c>
      <c r="BT9" t="str">
        <f t="shared" si="5"/>
        <v>Y</v>
      </c>
      <c r="BU9" t="str">
        <f t="shared" si="6"/>
        <v>Y</v>
      </c>
      <c r="BV9" t="str">
        <f t="shared" si="7"/>
        <v>Y</v>
      </c>
      <c r="BW9" t="str">
        <f t="shared" si="8"/>
        <v>Y</v>
      </c>
      <c r="BX9" t="str">
        <f t="shared" si="9"/>
        <v>Y</v>
      </c>
      <c r="BY9" t="str">
        <f t="shared" si="10"/>
        <v>Y</v>
      </c>
      <c r="BZ9" t="str">
        <f t="shared" si="11"/>
        <v>Y</v>
      </c>
      <c r="CA9" t="str">
        <f t="shared" si="12"/>
        <v>Y</v>
      </c>
      <c r="CB9" t="str">
        <f t="shared" si="13"/>
        <v>Y</v>
      </c>
    </row>
    <row r="10" spans="1:83" ht="11.1" customHeight="1" x14ac:dyDescent="0.2">
      <c r="A10" s="128" t="s">
        <v>270</v>
      </c>
      <c r="B10" s="129" t="s">
        <v>268</v>
      </c>
      <c r="C10" s="129" t="s">
        <v>268</v>
      </c>
      <c r="D10" s="128" t="s">
        <v>270</v>
      </c>
      <c r="E10" s="129" t="s">
        <v>268</v>
      </c>
      <c r="F10" s="129" t="s">
        <v>268</v>
      </c>
      <c r="G10" s="128" t="s">
        <v>271</v>
      </c>
      <c r="H10" s="129" t="s">
        <v>268</v>
      </c>
      <c r="I10" s="129" t="s">
        <v>268</v>
      </c>
      <c r="J10" s="128" t="s">
        <v>270</v>
      </c>
      <c r="K10" s="129" t="s">
        <v>268</v>
      </c>
      <c r="L10" s="129" t="s">
        <v>268</v>
      </c>
      <c r="M10" s="128" t="s">
        <v>270</v>
      </c>
      <c r="N10" s="129" t="s">
        <v>268</v>
      </c>
      <c r="O10" s="129" t="s">
        <v>268</v>
      </c>
      <c r="P10" s="128" t="s">
        <v>270</v>
      </c>
      <c r="Q10" s="129" t="s">
        <v>268</v>
      </c>
      <c r="R10" s="129" t="s">
        <v>268</v>
      </c>
      <c r="S10" s="128" t="s">
        <v>270</v>
      </c>
      <c r="T10" s="129" t="s">
        <v>268</v>
      </c>
      <c r="U10" s="129" t="s">
        <v>268</v>
      </c>
      <c r="V10" s="128" t="s">
        <v>270</v>
      </c>
      <c r="W10" s="129" t="s">
        <v>268</v>
      </c>
      <c r="X10" s="129" t="s">
        <v>268</v>
      </c>
      <c r="Y10" s="128" t="s">
        <v>270</v>
      </c>
      <c r="Z10" s="129" t="s">
        <v>268</v>
      </c>
      <c r="AA10" s="129" t="s">
        <v>268</v>
      </c>
      <c r="AB10" s="128" t="s">
        <v>270</v>
      </c>
      <c r="AC10" s="129" t="s">
        <v>268</v>
      </c>
      <c r="AD10" s="129" t="s">
        <v>268</v>
      </c>
      <c r="AE10" s="128" t="s">
        <v>270</v>
      </c>
      <c r="AF10" s="129" t="s">
        <v>268</v>
      </c>
      <c r="AG10" s="129" t="s">
        <v>268</v>
      </c>
      <c r="AH10" s="128" t="s">
        <v>270</v>
      </c>
      <c r="AI10" s="129" t="s">
        <v>268</v>
      </c>
      <c r="AJ10" s="129" t="s">
        <v>268</v>
      </c>
      <c r="AK10" s="128" t="s">
        <v>270</v>
      </c>
      <c r="AL10" s="129" t="s">
        <v>268</v>
      </c>
      <c r="AM10" s="129" t="s">
        <v>268</v>
      </c>
      <c r="AN10" s="128" t="s">
        <v>270</v>
      </c>
      <c r="AO10" s="129" t="s">
        <v>268</v>
      </c>
      <c r="AP10" s="129" t="s">
        <v>268</v>
      </c>
      <c r="AQ10" s="128" t="s">
        <v>270</v>
      </c>
      <c r="AR10" s="129" t="s">
        <v>268</v>
      </c>
      <c r="AS10" s="129" t="s">
        <v>268</v>
      </c>
      <c r="AT10" s="128" t="s">
        <v>270</v>
      </c>
      <c r="AU10" s="129" t="s">
        <v>268</v>
      </c>
      <c r="AV10" s="126" t="s">
        <v>212</v>
      </c>
      <c r="AW10" s="128" t="s">
        <v>270</v>
      </c>
      <c r="AX10" s="133">
        <v>0</v>
      </c>
      <c r="AY10" s="133">
        <v>0</v>
      </c>
      <c r="AZ10" s="133">
        <v>0</v>
      </c>
      <c r="BA10" s="133">
        <v>0</v>
      </c>
      <c r="BB10" s="133">
        <v>0</v>
      </c>
      <c r="BC10" s="133">
        <v>0</v>
      </c>
      <c r="BD10" s="133">
        <v>0</v>
      </c>
      <c r="BE10" s="133">
        <v>0</v>
      </c>
      <c r="BF10" s="133">
        <v>0</v>
      </c>
      <c r="BG10" s="133">
        <v>0</v>
      </c>
      <c r="BH10" s="133">
        <v>0</v>
      </c>
      <c r="BI10" s="133">
        <v>0</v>
      </c>
      <c r="BJ10" s="133">
        <v>0</v>
      </c>
      <c r="BN10" t="str">
        <f t="shared" si="14"/>
        <v>Y</v>
      </c>
      <c r="BO10" t="str">
        <f t="shared" si="0"/>
        <v>Y</v>
      </c>
      <c r="BP10" t="str">
        <f t="shared" si="1"/>
        <v>Y</v>
      </c>
      <c r="BQ10" t="str">
        <f t="shared" si="2"/>
        <v>Y</v>
      </c>
      <c r="BR10" t="str">
        <f t="shared" si="3"/>
        <v>Y</v>
      </c>
      <c r="BS10" t="str">
        <f t="shared" si="4"/>
        <v>Y</v>
      </c>
      <c r="BT10" t="str">
        <f t="shared" si="5"/>
        <v>Y</v>
      </c>
      <c r="BU10" t="str">
        <f t="shared" si="6"/>
        <v>Y</v>
      </c>
      <c r="BV10" t="str">
        <f t="shared" si="7"/>
        <v>Y</v>
      </c>
      <c r="BW10" t="str">
        <f t="shared" si="8"/>
        <v>Y</v>
      </c>
      <c r="BX10" t="str">
        <f t="shared" si="9"/>
        <v>Y</v>
      </c>
      <c r="BY10" t="str">
        <f t="shared" si="10"/>
        <v>Y</v>
      </c>
      <c r="BZ10" t="str">
        <f t="shared" si="11"/>
        <v>Y</v>
      </c>
      <c r="CA10" t="str">
        <f t="shared" si="12"/>
        <v>Y</v>
      </c>
      <c r="CB10" t="str">
        <f t="shared" si="13"/>
        <v>Y</v>
      </c>
    </row>
    <row r="11" spans="1:83" ht="11.1" customHeight="1" x14ac:dyDescent="0.2">
      <c r="A11" s="128" t="s">
        <v>272</v>
      </c>
      <c r="B11" s="129" t="s">
        <v>268</v>
      </c>
      <c r="C11" s="129" t="s">
        <v>268</v>
      </c>
      <c r="D11" s="128" t="s">
        <v>272</v>
      </c>
      <c r="E11" s="129" t="s">
        <v>268</v>
      </c>
      <c r="F11" s="129" t="s">
        <v>268</v>
      </c>
      <c r="G11" s="128" t="s">
        <v>273</v>
      </c>
      <c r="H11" s="129" t="s">
        <v>268</v>
      </c>
      <c r="I11" s="129" t="s">
        <v>268</v>
      </c>
      <c r="J11" s="128" t="s">
        <v>272</v>
      </c>
      <c r="K11" s="129" t="s">
        <v>268</v>
      </c>
      <c r="L11" s="129" t="s">
        <v>268</v>
      </c>
      <c r="M11" s="128" t="s">
        <v>272</v>
      </c>
      <c r="N11" s="129" t="s">
        <v>268</v>
      </c>
      <c r="O11" s="129" t="s">
        <v>268</v>
      </c>
      <c r="P11" s="128" t="s">
        <v>272</v>
      </c>
      <c r="Q11" s="129" t="s">
        <v>268</v>
      </c>
      <c r="R11" s="129" t="s">
        <v>268</v>
      </c>
      <c r="S11" s="128" t="s">
        <v>272</v>
      </c>
      <c r="T11" s="129" t="s">
        <v>268</v>
      </c>
      <c r="U11" s="129" t="s">
        <v>268</v>
      </c>
      <c r="V11" s="128" t="s">
        <v>272</v>
      </c>
      <c r="W11" s="129" t="s">
        <v>268</v>
      </c>
      <c r="X11" s="129" t="s">
        <v>268</v>
      </c>
      <c r="Y11" s="128" t="s">
        <v>272</v>
      </c>
      <c r="Z11" s="129" t="s">
        <v>268</v>
      </c>
      <c r="AA11" s="129" t="s">
        <v>268</v>
      </c>
      <c r="AB11" s="128" t="s">
        <v>272</v>
      </c>
      <c r="AC11" s="129" t="s">
        <v>268</v>
      </c>
      <c r="AD11" s="129" t="s">
        <v>268</v>
      </c>
      <c r="AE11" s="128" t="s">
        <v>272</v>
      </c>
      <c r="AF11" s="129" t="s">
        <v>268</v>
      </c>
      <c r="AG11" s="129" t="s">
        <v>268</v>
      </c>
      <c r="AH11" s="128" t="s">
        <v>272</v>
      </c>
      <c r="AI11" s="129" t="s">
        <v>268</v>
      </c>
      <c r="AJ11" s="129" t="s">
        <v>268</v>
      </c>
      <c r="AK11" s="128" t="s">
        <v>272</v>
      </c>
      <c r="AL11" s="129" t="s">
        <v>268</v>
      </c>
      <c r="AM11" s="129" t="s">
        <v>268</v>
      </c>
      <c r="AN11" s="128" t="s">
        <v>272</v>
      </c>
      <c r="AO11" s="129" t="s">
        <v>268</v>
      </c>
      <c r="AP11" s="129" t="s">
        <v>268</v>
      </c>
      <c r="AQ11" s="128" t="s">
        <v>272</v>
      </c>
      <c r="AR11" s="129" t="s">
        <v>268</v>
      </c>
      <c r="AS11" s="129" t="s">
        <v>268</v>
      </c>
      <c r="AT11" s="128" t="s">
        <v>272</v>
      </c>
      <c r="AU11" s="129" t="s">
        <v>268</v>
      </c>
      <c r="AV11" s="126" t="s">
        <v>212</v>
      </c>
      <c r="AW11" s="128" t="s">
        <v>272</v>
      </c>
      <c r="AX11" s="133">
        <v>0</v>
      </c>
      <c r="AY11" s="133">
        <v>0</v>
      </c>
      <c r="AZ11" s="133">
        <v>0</v>
      </c>
      <c r="BA11" s="133">
        <v>0</v>
      </c>
      <c r="BB11" s="133">
        <v>0</v>
      </c>
      <c r="BC11" s="133">
        <v>0</v>
      </c>
      <c r="BD11" s="133">
        <v>0</v>
      </c>
      <c r="BE11" s="133">
        <v>0</v>
      </c>
      <c r="BF11" s="133">
        <v>0</v>
      </c>
      <c r="BG11" s="133">
        <v>0</v>
      </c>
      <c r="BH11" s="133">
        <v>0</v>
      </c>
      <c r="BI11" s="133">
        <v>0</v>
      </c>
      <c r="BJ11" s="133">
        <v>0</v>
      </c>
      <c r="BN11" t="str">
        <f t="shared" si="14"/>
        <v>Y</v>
      </c>
      <c r="BO11" t="str">
        <f t="shared" si="0"/>
        <v>Y</v>
      </c>
      <c r="BP11" t="str">
        <f t="shared" si="1"/>
        <v>Y</v>
      </c>
      <c r="BQ11" t="str">
        <f t="shared" si="2"/>
        <v>Y</v>
      </c>
      <c r="BR11" t="str">
        <f t="shared" si="3"/>
        <v>Y</v>
      </c>
      <c r="BS11" t="str">
        <f t="shared" si="4"/>
        <v>Y</v>
      </c>
      <c r="BT11" t="str">
        <f t="shared" si="5"/>
        <v>Y</v>
      </c>
      <c r="BU11" t="str">
        <f t="shared" si="6"/>
        <v>Y</v>
      </c>
      <c r="BV11" t="str">
        <f t="shared" si="7"/>
        <v>Y</v>
      </c>
      <c r="BW11" t="str">
        <f t="shared" si="8"/>
        <v>Y</v>
      </c>
      <c r="BX11" t="str">
        <f t="shared" si="9"/>
        <v>Y</v>
      </c>
      <c r="BY11" t="str">
        <f t="shared" si="10"/>
        <v>Y</v>
      </c>
      <c r="BZ11" t="str">
        <f t="shared" si="11"/>
        <v>Y</v>
      </c>
      <c r="CA11" t="str">
        <f t="shared" si="12"/>
        <v>Y</v>
      </c>
      <c r="CB11" t="str">
        <f t="shared" si="13"/>
        <v>Y</v>
      </c>
    </row>
    <row r="12" spans="1:83" ht="11.1" customHeight="1" x14ac:dyDescent="0.2">
      <c r="A12" s="128" t="s">
        <v>274</v>
      </c>
      <c r="B12" s="129" t="s">
        <v>275</v>
      </c>
      <c r="C12" s="129" t="s">
        <v>275</v>
      </c>
      <c r="D12" s="128" t="s">
        <v>274</v>
      </c>
      <c r="E12" s="129" t="s">
        <v>275</v>
      </c>
      <c r="F12" s="129" t="s">
        <v>275</v>
      </c>
      <c r="G12" s="128" t="s">
        <v>276</v>
      </c>
      <c r="H12" s="129" t="s">
        <v>275</v>
      </c>
      <c r="I12" s="129" t="s">
        <v>275</v>
      </c>
      <c r="J12" s="128" t="s">
        <v>274</v>
      </c>
      <c r="K12" s="129" t="s">
        <v>275</v>
      </c>
      <c r="L12" s="129" t="s">
        <v>275</v>
      </c>
      <c r="M12" s="128" t="s">
        <v>274</v>
      </c>
      <c r="N12" s="161" t="s">
        <v>275</v>
      </c>
      <c r="O12" s="161" t="s">
        <v>275</v>
      </c>
      <c r="P12" s="128" t="s">
        <v>274</v>
      </c>
      <c r="Q12" s="129" t="s">
        <v>275</v>
      </c>
      <c r="R12" s="129" t="s">
        <v>275</v>
      </c>
      <c r="S12" s="128" t="s">
        <v>274</v>
      </c>
      <c r="T12" s="129" t="s">
        <v>275</v>
      </c>
      <c r="U12" s="129" t="s">
        <v>275</v>
      </c>
      <c r="V12" s="128" t="s">
        <v>274</v>
      </c>
      <c r="W12" s="129" t="s">
        <v>275</v>
      </c>
      <c r="X12" s="129" t="s">
        <v>275</v>
      </c>
      <c r="Y12" s="128" t="s">
        <v>274</v>
      </c>
      <c r="Z12" s="129" t="s">
        <v>275</v>
      </c>
      <c r="AA12" s="129" t="s">
        <v>275</v>
      </c>
      <c r="AB12" s="128" t="s">
        <v>274</v>
      </c>
      <c r="AC12" s="129" t="s">
        <v>275</v>
      </c>
      <c r="AD12" s="129" t="s">
        <v>275</v>
      </c>
      <c r="AE12" s="128" t="s">
        <v>274</v>
      </c>
      <c r="AF12" s="129" t="s">
        <v>275</v>
      </c>
      <c r="AG12" s="129" t="s">
        <v>275</v>
      </c>
      <c r="AH12" s="128" t="s">
        <v>274</v>
      </c>
      <c r="AI12" s="129" t="s">
        <v>275</v>
      </c>
      <c r="AJ12" s="129" t="s">
        <v>275</v>
      </c>
      <c r="AK12" s="128" t="s">
        <v>274</v>
      </c>
      <c r="AL12" s="129" t="s">
        <v>275</v>
      </c>
      <c r="AM12" s="129" t="s">
        <v>275</v>
      </c>
      <c r="AN12" s="128" t="s">
        <v>274</v>
      </c>
      <c r="AO12" s="160" t="s">
        <v>275</v>
      </c>
      <c r="AP12" s="160" t="s">
        <v>275</v>
      </c>
      <c r="AQ12" s="128" t="s">
        <v>274</v>
      </c>
      <c r="AR12" s="129" t="s">
        <v>275</v>
      </c>
      <c r="AS12" s="129" t="s">
        <v>275</v>
      </c>
      <c r="AT12" s="128" t="s">
        <v>274</v>
      </c>
      <c r="AU12" s="126" t="s">
        <v>275</v>
      </c>
      <c r="AV12" s="126" t="s">
        <v>212</v>
      </c>
      <c r="AW12" s="128" t="s">
        <v>274</v>
      </c>
      <c r="AX12" s="133">
        <v>0</v>
      </c>
      <c r="AY12" s="133">
        <v>0</v>
      </c>
      <c r="AZ12" s="133">
        <v>0</v>
      </c>
      <c r="BA12" s="133">
        <v>0</v>
      </c>
      <c r="BB12" s="133">
        <v>0</v>
      </c>
      <c r="BC12" s="133">
        <v>0</v>
      </c>
      <c r="BD12" s="133">
        <v>0</v>
      </c>
      <c r="BE12" s="133">
        <v>0</v>
      </c>
      <c r="BF12" s="133">
        <v>0</v>
      </c>
      <c r="BG12" s="133">
        <v>0</v>
      </c>
      <c r="BH12" s="133">
        <v>0</v>
      </c>
      <c r="BI12" s="133">
        <v>0</v>
      </c>
      <c r="BJ12" s="133">
        <v>0</v>
      </c>
      <c r="BN12" t="str">
        <f t="shared" si="14"/>
        <v>Y</v>
      </c>
      <c r="BO12" t="str">
        <f t="shared" si="0"/>
        <v>Y</v>
      </c>
      <c r="BP12" t="str">
        <f t="shared" si="1"/>
        <v>Y</v>
      </c>
      <c r="BQ12" t="str">
        <f t="shared" si="2"/>
        <v>Y</v>
      </c>
      <c r="BR12" t="str">
        <f t="shared" si="3"/>
        <v>Y</v>
      </c>
      <c r="BS12" t="str">
        <f t="shared" si="4"/>
        <v>Y</v>
      </c>
      <c r="BT12" t="str">
        <f t="shared" si="5"/>
        <v>Y</v>
      </c>
      <c r="BU12" t="str">
        <f t="shared" si="6"/>
        <v>Y</v>
      </c>
      <c r="BV12" t="str">
        <f t="shared" si="7"/>
        <v>Y</v>
      </c>
      <c r="BW12" t="str">
        <f t="shared" si="8"/>
        <v>Y</v>
      </c>
      <c r="BX12" t="str">
        <f t="shared" si="9"/>
        <v>Y</v>
      </c>
      <c r="BY12" t="str">
        <f t="shared" si="10"/>
        <v>Y</v>
      </c>
      <c r="BZ12" t="str">
        <f t="shared" si="11"/>
        <v>Y</v>
      </c>
      <c r="CA12" t="str">
        <f t="shared" si="12"/>
        <v>Y</v>
      </c>
      <c r="CB12" t="str">
        <f t="shared" si="13"/>
        <v>Y</v>
      </c>
    </row>
    <row r="13" spans="1:83" ht="11.1" customHeight="1" x14ac:dyDescent="0.2">
      <c r="A13" s="128" t="s">
        <v>277</v>
      </c>
      <c r="B13" s="114" t="s">
        <v>278</v>
      </c>
      <c r="C13" s="114" t="s">
        <v>278</v>
      </c>
      <c r="D13" s="128" t="s">
        <v>277</v>
      </c>
      <c r="E13" s="114" t="s">
        <v>279</v>
      </c>
      <c r="F13" s="114" t="s">
        <v>279</v>
      </c>
      <c r="G13" s="128" t="s">
        <v>280</v>
      </c>
      <c r="H13" s="129" t="s">
        <v>281</v>
      </c>
      <c r="I13" s="129" t="s">
        <v>281</v>
      </c>
      <c r="J13" s="128" t="s">
        <v>277</v>
      </c>
      <c r="K13" s="114" t="s">
        <v>282</v>
      </c>
      <c r="L13" s="114" t="s">
        <v>282</v>
      </c>
      <c r="M13" s="128" t="s">
        <v>277</v>
      </c>
      <c r="N13" s="160" t="s">
        <v>281</v>
      </c>
      <c r="O13" s="160" t="s">
        <v>281</v>
      </c>
      <c r="P13" s="128" t="s">
        <v>277</v>
      </c>
      <c r="Q13" s="129" t="s">
        <v>281</v>
      </c>
      <c r="R13" s="129" t="s">
        <v>281</v>
      </c>
      <c r="S13" s="128" t="s">
        <v>277</v>
      </c>
      <c r="T13" s="134" t="s">
        <v>283</v>
      </c>
      <c r="U13" s="129" t="s">
        <v>283</v>
      </c>
      <c r="V13" s="128" t="s">
        <v>277</v>
      </c>
      <c r="W13" s="114" t="s">
        <v>278</v>
      </c>
      <c r="X13" s="114" t="s">
        <v>278</v>
      </c>
      <c r="Y13" s="128" t="s">
        <v>277</v>
      </c>
      <c r="Z13" s="129" t="s">
        <v>281</v>
      </c>
      <c r="AA13" s="129" t="s">
        <v>281</v>
      </c>
      <c r="AB13" s="128" t="s">
        <v>277</v>
      </c>
      <c r="AC13" s="129" t="s">
        <v>281</v>
      </c>
      <c r="AD13" s="129" t="s">
        <v>281</v>
      </c>
      <c r="AE13" s="128" t="s">
        <v>277</v>
      </c>
      <c r="AF13" s="129" t="s">
        <v>281</v>
      </c>
      <c r="AG13" s="129" t="s">
        <v>281</v>
      </c>
      <c r="AH13" s="128" t="s">
        <v>277</v>
      </c>
      <c r="AI13" s="129" t="s">
        <v>281</v>
      </c>
      <c r="AJ13" s="129" t="s">
        <v>281</v>
      </c>
      <c r="AK13" s="128" t="s">
        <v>277</v>
      </c>
      <c r="AL13" s="129" t="s">
        <v>281</v>
      </c>
      <c r="AM13" s="129" t="s">
        <v>281</v>
      </c>
      <c r="AN13" s="128" t="s">
        <v>277</v>
      </c>
      <c r="AO13" s="161" t="s">
        <v>281</v>
      </c>
      <c r="AP13" s="161" t="s">
        <v>281</v>
      </c>
      <c r="AQ13" s="128" t="s">
        <v>277</v>
      </c>
      <c r="AR13" s="114" t="s">
        <v>278</v>
      </c>
      <c r="AS13" s="114" t="s">
        <v>278</v>
      </c>
      <c r="AT13" s="128" t="s">
        <v>277</v>
      </c>
      <c r="AU13" s="131" t="s">
        <v>281</v>
      </c>
      <c r="AV13" s="131" t="s">
        <v>212</v>
      </c>
      <c r="AW13" s="128" t="s">
        <v>277</v>
      </c>
      <c r="AX13" s="133" t="s">
        <v>284</v>
      </c>
      <c r="AY13" s="129" t="s">
        <v>281</v>
      </c>
      <c r="AZ13" s="129" t="s">
        <v>281</v>
      </c>
      <c r="BA13" s="129" t="s">
        <v>281</v>
      </c>
      <c r="BB13" s="129" t="s">
        <v>281</v>
      </c>
      <c r="BC13" s="132" t="s">
        <v>285</v>
      </c>
      <c r="BD13" s="132" t="s">
        <v>285</v>
      </c>
      <c r="BE13" s="132" t="s">
        <v>285</v>
      </c>
      <c r="BF13" s="132" t="s">
        <v>286</v>
      </c>
      <c r="BG13" s="132" t="s">
        <v>286</v>
      </c>
      <c r="BH13" s="132" t="s">
        <v>285</v>
      </c>
      <c r="BI13" s="132" t="s">
        <v>286</v>
      </c>
      <c r="BJ13" s="132" t="s">
        <v>286</v>
      </c>
      <c r="BN13" t="str">
        <f t="shared" si="14"/>
        <v>Y</v>
      </c>
      <c r="BO13" t="str">
        <f t="shared" si="0"/>
        <v>Y</v>
      </c>
      <c r="BP13" t="str">
        <f t="shared" si="1"/>
        <v>Y</v>
      </c>
      <c r="BQ13" t="str">
        <f t="shared" si="2"/>
        <v>Y</v>
      </c>
      <c r="BR13" t="str">
        <f t="shared" si="3"/>
        <v>Y</v>
      </c>
      <c r="BS13" t="str">
        <f t="shared" si="4"/>
        <v>Y</v>
      </c>
      <c r="BT13" t="str">
        <f t="shared" si="5"/>
        <v>Y</v>
      </c>
      <c r="BU13" t="str">
        <f t="shared" si="6"/>
        <v>Y</v>
      </c>
      <c r="BV13" t="str">
        <f t="shared" si="7"/>
        <v>Y</v>
      </c>
      <c r="BW13" t="str">
        <f t="shared" si="8"/>
        <v>Y</v>
      </c>
      <c r="BX13" t="str">
        <f t="shared" si="9"/>
        <v>Y</v>
      </c>
      <c r="BY13" t="str">
        <f t="shared" si="10"/>
        <v>Y</v>
      </c>
      <c r="BZ13" t="str">
        <f t="shared" si="11"/>
        <v>Y</v>
      </c>
      <c r="CA13" t="str">
        <f t="shared" si="12"/>
        <v>Y</v>
      </c>
      <c r="CB13" t="str">
        <f t="shared" si="13"/>
        <v>Y</v>
      </c>
    </row>
    <row r="14" spans="1:83" ht="11.1" customHeight="1" x14ac:dyDescent="0.2">
      <c r="A14" s="128" t="s">
        <v>88</v>
      </c>
      <c r="B14" s="114" t="s">
        <v>287</v>
      </c>
      <c r="C14" s="114" t="s">
        <v>287</v>
      </c>
      <c r="D14" s="128" t="s">
        <v>88</v>
      </c>
      <c r="E14" s="114" t="s">
        <v>287</v>
      </c>
      <c r="F14" s="114" t="s">
        <v>287</v>
      </c>
      <c r="G14" s="128" t="s">
        <v>88</v>
      </c>
      <c r="H14" s="114" t="s">
        <v>287</v>
      </c>
      <c r="I14" s="114" t="s">
        <v>287</v>
      </c>
      <c r="J14" s="128" t="s">
        <v>88</v>
      </c>
      <c r="K14" s="114" t="s">
        <v>287</v>
      </c>
      <c r="L14" s="114" t="s">
        <v>287</v>
      </c>
      <c r="M14" s="128" t="s">
        <v>88</v>
      </c>
      <c r="N14" s="114" t="s">
        <v>287</v>
      </c>
      <c r="O14" s="114" t="s">
        <v>287</v>
      </c>
      <c r="P14" s="128" t="s">
        <v>88</v>
      </c>
      <c r="Q14" s="114" t="s">
        <v>287</v>
      </c>
      <c r="R14" s="114" t="s">
        <v>287</v>
      </c>
      <c r="S14" s="128" t="s">
        <v>88</v>
      </c>
      <c r="T14" s="114" t="s">
        <v>287</v>
      </c>
      <c r="U14" s="114" t="s">
        <v>287</v>
      </c>
      <c r="V14" s="128" t="s">
        <v>88</v>
      </c>
      <c r="W14" s="114" t="s">
        <v>287</v>
      </c>
      <c r="X14" s="114" t="s">
        <v>287</v>
      </c>
      <c r="Y14" s="128" t="s">
        <v>88</v>
      </c>
      <c r="Z14" s="114" t="s">
        <v>287</v>
      </c>
      <c r="AA14" s="114" t="s">
        <v>287</v>
      </c>
      <c r="AB14" s="128" t="s">
        <v>88</v>
      </c>
      <c r="AC14" s="114" t="s">
        <v>287</v>
      </c>
      <c r="AD14" s="114" t="s">
        <v>287</v>
      </c>
      <c r="AE14" s="128" t="s">
        <v>88</v>
      </c>
      <c r="AF14" s="114" t="s">
        <v>287</v>
      </c>
      <c r="AG14" s="114" t="s">
        <v>287</v>
      </c>
      <c r="AH14" s="128" t="s">
        <v>88</v>
      </c>
      <c r="AI14" s="114" t="s">
        <v>287</v>
      </c>
      <c r="AJ14" s="114" t="s">
        <v>287</v>
      </c>
      <c r="AK14" s="128" t="s">
        <v>88</v>
      </c>
      <c r="AL14" s="114" t="s">
        <v>287</v>
      </c>
      <c r="AM14" s="114" t="s">
        <v>287</v>
      </c>
      <c r="AN14" s="128" t="s">
        <v>88</v>
      </c>
      <c r="AO14" s="114" t="s">
        <v>287</v>
      </c>
      <c r="AP14" s="114" t="s">
        <v>287</v>
      </c>
      <c r="AQ14" s="128" t="s">
        <v>88</v>
      </c>
      <c r="AR14" s="114" t="s">
        <v>287</v>
      </c>
      <c r="AS14" s="114" t="s">
        <v>287</v>
      </c>
      <c r="AT14" s="128" t="s">
        <v>88</v>
      </c>
      <c r="AU14" s="114" t="s">
        <v>287</v>
      </c>
      <c r="AV14" s="131" t="s">
        <v>212</v>
      </c>
      <c r="AW14" s="128" t="s">
        <v>288</v>
      </c>
      <c r="AX14" s="132" t="s">
        <v>289</v>
      </c>
      <c r="AY14" s="132" t="s">
        <v>289</v>
      </c>
      <c r="AZ14" s="132" t="s">
        <v>290</v>
      </c>
      <c r="BA14" s="132" t="s">
        <v>290</v>
      </c>
      <c r="BB14" s="132" t="s">
        <v>290</v>
      </c>
      <c r="BC14" s="132" t="s">
        <v>290</v>
      </c>
      <c r="BD14" s="132" t="s">
        <v>290</v>
      </c>
      <c r="BE14" s="132" t="s">
        <v>290</v>
      </c>
      <c r="BF14" s="132" t="s">
        <v>290</v>
      </c>
      <c r="BG14" s="132" t="s">
        <v>290</v>
      </c>
      <c r="BH14" s="132" t="s">
        <v>290</v>
      </c>
      <c r="BI14" s="132" t="s">
        <v>290</v>
      </c>
      <c r="BJ14" s="132" t="s">
        <v>290</v>
      </c>
      <c r="BN14" t="str">
        <f t="shared" si="14"/>
        <v>Y</v>
      </c>
      <c r="BO14" t="str">
        <f t="shared" si="0"/>
        <v>Y</v>
      </c>
      <c r="BP14" t="str">
        <f t="shared" si="1"/>
        <v>Y</v>
      </c>
      <c r="BQ14" t="str">
        <f t="shared" si="2"/>
        <v>Y</v>
      </c>
      <c r="BR14" t="str">
        <f t="shared" si="3"/>
        <v>Y</v>
      </c>
      <c r="BS14" t="str">
        <f t="shared" si="4"/>
        <v>Y</v>
      </c>
      <c r="BT14" t="str">
        <f t="shared" si="5"/>
        <v>Y</v>
      </c>
      <c r="BU14" t="str">
        <f t="shared" si="6"/>
        <v>Y</v>
      </c>
      <c r="BV14" t="str">
        <f t="shared" si="7"/>
        <v>Y</v>
      </c>
      <c r="BW14" t="str">
        <f t="shared" si="8"/>
        <v>Y</v>
      </c>
      <c r="BX14" t="str">
        <f t="shared" si="9"/>
        <v>Y</v>
      </c>
      <c r="BY14" t="str">
        <f t="shared" si="10"/>
        <v>Y</v>
      </c>
      <c r="BZ14" t="str">
        <f t="shared" si="11"/>
        <v>Y</v>
      </c>
      <c r="CA14" t="str">
        <f t="shared" si="12"/>
        <v>Y</v>
      </c>
      <c r="CB14" t="str">
        <f t="shared" si="13"/>
        <v>N</v>
      </c>
    </row>
    <row r="15" spans="1:83" ht="11.1" customHeight="1" x14ac:dyDescent="0.2">
      <c r="A15" s="128" t="s">
        <v>291</v>
      </c>
      <c r="B15" s="129">
        <v>60</v>
      </c>
      <c r="C15" s="129">
        <v>65</v>
      </c>
      <c r="D15" s="128" t="s">
        <v>291</v>
      </c>
      <c r="E15" s="114" t="s">
        <v>256</v>
      </c>
      <c r="F15" s="114" t="s">
        <v>256</v>
      </c>
      <c r="G15" s="128" t="s">
        <v>292</v>
      </c>
      <c r="H15" s="129">
        <v>65</v>
      </c>
      <c r="I15" s="129">
        <v>65</v>
      </c>
      <c r="J15" s="128" t="s">
        <v>291</v>
      </c>
      <c r="K15" s="114" t="s">
        <v>257</v>
      </c>
      <c r="L15" s="114" t="s">
        <v>257</v>
      </c>
      <c r="M15" s="128" t="s">
        <v>291</v>
      </c>
      <c r="N15" s="160">
        <v>55</v>
      </c>
      <c r="O15" s="160">
        <v>55</v>
      </c>
      <c r="P15" s="128" t="s">
        <v>291</v>
      </c>
      <c r="Q15" s="129">
        <v>35</v>
      </c>
      <c r="R15" s="129">
        <v>35</v>
      </c>
      <c r="S15" s="128" t="s">
        <v>291</v>
      </c>
      <c r="T15" s="114" t="s">
        <v>258</v>
      </c>
      <c r="U15" s="129" t="s">
        <v>258</v>
      </c>
      <c r="V15" s="128" t="s">
        <v>291</v>
      </c>
      <c r="W15" s="114" t="s">
        <v>293</v>
      </c>
      <c r="X15" s="114" t="s">
        <v>293</v>
      </c>
      <c r="Y15" s="128" t="s">
        <v>291</v>
      </c>
      <c r="Z15" s="129">
        <v>10</v>
      </c>
      <c r="AA15" s="129">
        <v>10</v>
      </c>
      <c r="AB15" s="128" t="s">
        <v>291</v>
      </c>
      <c r="AC15" s="129">
        <v>20</v>
      </c>
      <c r="AD15" s="129">
        <v>20</v>
      </c>
      <c r="AE15" s="128" t="s">
        <v>291</v>
      </c>
      <c r="AF15" s="129">
        <v>65</v>
      </c>
      <c r="AG15" s="129">
        <v>65</v>
      </c>
      <c r="AH15" s="128" t="s">
        <v>291</v>
      </c>
      <c r="AI15" s="129">
        <v>35</v>
      </c>
      <c r="AJ15" s="129">
        <v>30</v>
      </c>
      <c r="AK15" s="128" t="s">
        <v>291</v>
      </c>
      <c r="AL15" s="129">
        <v>40</v>
      </c>
      <c r="AM15" s="129">
        <v>40</v>
      </c>
      <c r="AN15" s="128" t="s">
        <v>291</v>
      </c>
      <c r="AO15" s="160">
        <v>65</v>
      </c>
      <c r="AP15" s="160">
        <v>65</v>
      </c>
      <c r="AQ15" s="128" t="s">
        <v>291</v>
      </c>
      <c r="AR15" s="129">
        <v>65</v>
      </c>
      <c r="AS15" s="129">
        <v>65</v>
      </c>
      <c r="AT15" s="128" t="s">
        <v>291</v>
      </c>
      <c r="AU15" s="126">
        <v>30</v>
      </c>
      <c r="AV15" s="126" t="s">
        <v>212</v>
      </c>
      <c r="AW15" s="128" t="s">
        <v>291</v>
      </c>
      <c r="AX15" s="133">
        <v>5</v>
      </c>
      <c r="AY15" s="133">
        <v>15</v>
      </c>
      <c r="AZ15" s="133">
        <v>20</v>
      </c>
      <c r="BA15" s="133">
        <v>30</v>
      </c>
      <c r="BB15" s="133">
        <v>50</v>
      </c>
      <c r="BC15" s="132" t="s">
        <v>260</v>
      </c>
      <c r="BD15" s="132" t="s">
        <v>260</v>
      </c>
      <c r="BE15" s="132" t="s">
        <v>294</v>
      </c>
      <c r="BF15" s="132" t="s">
        <v>259</v>
      </c>
      <c r="BG15" s="132" t="s">
        <v>259</v>
      </c>
      <c r="BH15" s="132" t="s">
        <v>260</v>
      </c>
      <c r="BI15" s="132" t="s">
        <v>260</v>
      </c>
      <c r="BJ15" s="132" t="s">
        <v>260</v>
      </c>
      <c r="BN15" t="str">
        <f t="shared" si="14"/>
        <v>Y</v>
      </c>
      <c r="BO15" t="str">
        <f t="shared" si="0"/>
        <v>Y</v>
      </c>
      <c r="BP15" t="str">
        <f t="shared" si="1"/>
        <v>Y</v>
      </c>
      <c r="BQ15" t="str">
        <f t="shared" si="2"/>
        <v>Y</v>
      </c>
      <c r="BR15" t="str">
        <f t="shared" si="3"/>
        <v>Y</v>
      </c>
      <c r="BS15" t="str">
        <f t="shared" si="4"/>
        <v>Y</v>
      </c>
      <c r="BT15" t="str">
        <f t="shared" si="5"/>
        <v>Y</v>
      </c>
      <c r="BU15" t="str">
        <f t="shared" si="6"/>
        <v>Y</v>
      </c>
      <c r="BV15" t="str">
        <f t="shared" si="7"/>
        <v>Y</v>
      </c>
      <c r="BW15" t="str">
        <f t="shared" si="8"/>
        <v>Y</v>
      </c>
      <c r="BX15" t="str">
        <f t="shared" si="9"/>
        <v>Y</v>
      </c>
      <c r="BY15" t="str">
        <f t="shared" si="10"/>
        <v>Y</v>
      </c>
      <c r="BZ15" t="str">
        <f t="shared" si="11"/>
        <v>Y</v>
      </c>
      <c r="CA15" t="str">
        <f t="shared" si="12"/>
        <v>Y</v>
      </c>
      <c r="CB15" t="str">
        <f t="shared" si="13"/>
        <v>Y</v>
      </c>
    </row>
    <row r="16" spans="1:83" ht="11.1" customHeight="1" x14ac:dyDescent="0.2">
      <c r="A16" s="128" t="s">
        <v>295</v>
      </c>
      <c r="B16" s="129" t="s">
        <v>296</v>
      </c>
      <c r="C16" s="129" t="s">
        <v>296</v>
      </c>
      <c r="D16" s="128" t="s">
        <v>295</v>
      </c>
      <c r="E16" s="114" t="s">
        <v>297</v>
      </c>
      <c r="F16" s="114" t="s">
        <v>297</v>
      </c>
      <c r="G16" s="128" t="s">
        <v>298</v>
      </c>
      <c r="H16" s="129" t="s">
        <v>299</v>
      </c>
      <c r="I16" s="129" t="s">
        <v>299</v>
      </c>
      <c r="J16" s="128" t="s">
        <v>295</v>
      </c>
      <c r="K16" s="114" t="s">
        <v>300</v>
      </c>
      <c r="L16" s="114" t="s">
        <v>300</v>
      </c>
      <c r="M16" s="128" t="s">
        <v>295</v>
      </c>
      <c r="N16" s="192" t="s">
        <v>301</v>
      </c>
      <c r="O16" s="192" t="s">
        <v>301</v>
      </c>
      <c r="P16" s="128" t="s">
        <v>295</v>
      </c>
      <c r="Q16" s="129" t="s">
        <v>302</v>
      </c>
      <c r="R16" s="129" t="s">
        <v>302</v>
      </c>
      <c r="S16" s="128" t="s">
        <v>295</v>
      </c>
      <c r="T16" s="114" t="s">
        <v>303</v>
      </c>
      <c r="U16" s="114" t="s">
        <v>303</v>
      </c>
      <c r="V16" s="128" t="s">
        <v>295</v>
      </c>
      <c r="W16" s="114" t="s">
        <v>300</v>
      </c>
      <c r="X16" s="114" t="s">
        <v>300</v>
      </c>
      <c r="Y16" s="128" t="s">
        <v>295</v>
      </c>
      <c r="Z16" s="129" t="s">
        <v>304</v>
      </c>
      <c r="AA16" s="129" t="s">
        <v>304</v>
      </c>
      <c r="AB16" s="128" t="s">
        <v>295</v>
      </c>
      <c r="AC16" s="129" t="s">
        <v>305</v>
      </c>
      <c r="AD16" s="129" t="s">
        <v>305</v>
      </c>
      <c r="AE16" s="128" t="s">
        <v>295</v>
      </c>
      <c r="AF16" s="129" t="s">
        <v>306</v>
      </c>
      <c r="AG16" s="129" t="s">
        <v>306</v>
      </c>
      <c r="AH16" s="128" t="s">
        <v>295</v>
      </c>
      <c r="AI16" s="129" t="s">
        <v>307</v>
      </c>
      <c r="AJ16" s="129" t="s">
        <v>307</v>
      </c>
      <c r="AK16" s="128" t="s">
        <v>295</v>
      </c>
      <c r="AL16" s="129" t="s">
        <v>308</v>
      </c>
      <c r="AM16" s="129" t="s">
        <v>307</v>
      </c>
      <c r="AN16" s="128" t="s">
        <v>295</v>
      </c>
      <c r="AO16" s="193" t="s">
        <v>309</v>
      </c>
      <c r="AP16" s="193" t="s">
        <v>309</v>
      </c>
      <c r="AQ16" s="128" t="s">
        <v>295</v>
      </c>
      <c r="AR16" s="113" t="s">
        <v>309</v>
      </c>
      <c r="AS16" s="113" t="s">
        <v>309</v>
      </c>
      <c r="AT16" s="128" t="s">
        <v>295</v>
      </c>
      <c r="AU16" s="135" t="s">
        <v>310</v>
      </c>
      <c r="AV16" s="123" t="s">
        <v>212</v>
      </c>
      <c r="AW16" s="128" t="s">
        <v>295</v>
      </c>
      <c r="AX16" s="133">
        <v>10</v>
      </c>
      <c r="AY16" s="133">
        <v>10</v>
      </c>
      <c r="AZ16" s="133">
        <v>10</v>
      </c>
      <c r="BA16" s="133">
        <v>10</v>
      </c>
      <c r="BB16" s="133">
        <v>10</v>
      </c>
      <c r="BC16" s="132" t="s">
        <v>311</v>
      </c>
      <c r="BD16" s="132" t="s">
        <v>311</v>
      </c>
      <c r="BE16" s="132" t="s">
        <v>311</v>
      </c>
      <c r="BF16" s="132" t="s">
        <v>259</v>
      </c>
      <c r="BG16" s="132" t="s">
        <v>259</v>
      </c>
      <c r="BH16" s="132" t="s">
        <v>311</v>
      </c>
      <c r="BI16" s="132" t="s">
        <v>311</v>
      </c>
      <c r="BJ16" s="132" t="s">
        <v>311</v>
      </c>
      <c r="BN16" t="str">
        <f t="shared" si="14"/>
        <v>Y</v>
      </c>
      <c r="BO16" t="str">
        <f t="shared" si="0"/>
        <v>Y</v>
      </c>
      <c r="BP16" t="str">
        <f t="shared" si="1"/>
        <v>Y</v>
      </c>
      <c r="BQ16" t="str">
        <f t="shared" si="2"/>
        <v>Y</v>
      </c>
      <c r="BR16" t="str">
        <f t="shared" si="3"/>
        <v>Y</v>
      </c>
      <c r="BS16" t="str">
        <f t="shared" si="4"/>
        <v>Y</v>
      </c>
      <c r="BT16" t="str">
        <f t="shared" si="5"/>
        <v>Y</v>
      </c>
      <c r="BU16" t="str">
        <f t="shared" si="6"/>
        <v>Y</v>
      </c>
      <c r="BV16" t="str">
        <f t="shared" si="7"/>
        <v>Y</v>
      </c>
      <c r="BW16" t="str">
        <f t="shared" si="8"/>
        <v>Y</v>
      </c>
      <c r="BX16" t="str">
        <f t="shared" si="9"/>
        <v>Y</v>
      </c>
      <c r="BY16" t="str">
        <f t="shared" si="10"/>
        <v>Y</v>
      </c>
      <c r="BZ16" t="str">
        <f t="shared" si="11"/>
        <v>Y</v>
      </c>
      <c r="CA16" t="str">
        <f t="shared" si="12"/>
        <v>Y</v>
      </c>
      <c r="CB16" t="str">
        <f t="shared" si="13"/>
        <v>Y</v>
      </c>
    </row>
    <row r="17" spans="1:80" ht="11.1" customHeight="1" x14ac:dyDescent="0.2">
      <c r="A17" s="128" t="s">
        <v>312</v>
      </c>
      <c r="B17" s="114" t="s">
        <v>313</v>
      </c>
      <c r="C17" s="114" t="s">
        <v>313</v>
      </c>
      <c r="D17" s="128" t="s">
        <v>312</v>
      </c>
      <c r="E17" s="114" t="s">
        <v>297</v>
      </c>
      <c r="F17" s="114" t="s">
        <v>297</v>
      </c>
      <c r="G17" s="128" t="s">
        <v>314</v>
      </c>
      <c r="H17" s="129" t="s">
        <v>315</v>
      </c>
      <c r="I17" s="129" t="s">
        <v>315</v>
      </c>
      <c r="J17" s="128" t="s">
        <v>312</v>
      </c>
      <c r="K17" s="114" t="s">
        <v>300</v>
      </c>
      <c r="L17" s="114" t="s">
        <v>300</v>
      </c>
      <c r="M17" s="128" t="s">
        <v>312</v>
      </c>
      <c r="N17" s="192" t="s">
        <v>316</v>
      </c>
      <c r="O17" s="192" t="s">
        <v>316</v>
      </c>
      <c r="P17" s="128" t="s">
        <v>312</v>
      </c>
      <c r="Q17" s="129" t="s">
        <v>317</v>
      </c>
      <c r="R17" s="129" t="s">
        <v>317</v>
      </c>
      <c r="S17" s="128" t="s">
        <v>312</v>
      </c>
      <c r="T17" s="114" t="s">
        <v>303</v>
      </c>
      <c r="U17" s="114" t="s">
        <v>303</v>
      </c>
      <c r="V17" s="128" t="s">
        <v>312</v>
      </c>
      <c r="W17" s="114" t="s">
        <v>300</v>
      </c>
      <c r="X17" s="114" t="s">
        <v>300</v>
      </c>
      <c r="Y17" s="128" t="s">
        <v>312</v>
      </c>
      <c r="Z17" s="129" t="s">
        <v>296</v>
      </c>
      <c r="AA17" s="129" t="s">
        <v>296</v>
      </c>
      <c r="AB17" s="128" t="s">
        <v>312</v>
      </c>
      <c r="AC17" s="129" t="s">
        <v>306</v>
      </c>
      <c r="AD17" s="129" t="s">
        <v>306</v>
      </c>
      <c r="AE17" s="128" t="s">
        <v>312</v>
      </c>
      <c r="AF17" s="129" t="s">
        <v>318</v>
      </c>
      <c r="AG17" s="129" t="s">
        <v>318</v>
      </c>
      <c r="AH17" s="128" t="s">
        <v>312</v>
      </c>
      <c r="AI17" s="129" t="s">
        <v>296</v>
      </c>
      <c r="AJ17" s="129" t="s">
        <v>296</v>
      </c>
      <c r="AK17" s="128" t="s">
        <v>312</v>
      </c>
      <c r="AL17" s="129" t="s">
        <v>319</v>
      </c>
      <c r="AM17" s="129" t="s">
        <v>319</v>
      </c>
      <c r="AN17" s="128" t="s">
        <v>312</v>
      </c>
      <c r="AO17" s="192" t="s">
        <v>320</v>
      </c>
      <c r="AP17" s="192" t="s">
        <v>320</v>
      </c>
      <c r="AQ17" s="128" t="s">
        <v>312</v>
      </c>
      <c r="AR17" s="113" t="s">
        <v>321</v>
      </c>
      <c r="AS17" s="113" t="s">
        <v>321</v>
      </c>
      <c r="AT17" s="128" t="s">
        <v>312</v>
      </c>
      <c r="AU17" s="135" t="s">
        <v>322</v>
      </c>
      <c r="AV17" s="123" t="s">
        <v>212</v>
      </c>
      <c r="AW17" s="128" t="s">
        <v>312</v>
      </c>
      <c r="AX17" s="133">
        <v>10</v>
      </c>
      <c r="AY17" s="133">
        <v>10</v>
      </c>
      <c r="AZ17" s="133">
        <v>10</v>
      </c>
      <c r="BA17" s="133">
        <v>10</v>
      </c>
      <c r="BB17" s="133">
        <v>10</v>
      </c>
      <c r="BC17" s="132" t="s">
        <v>311</v>
      </c>
      <c r="BD17" s="132" t="s">
        <v>311</v>
      </c>
      <c r="BE17" s="132" t="s">
        <v>311</v>
      </c>
      <c r="BF17" s="132" t="s">
        <v>259</v>
      </c>
      <c r="BG17" s="132" t="s">
        <v>259</v>
      </c>
      <c r="BH17" s="132" t="s">
        <v>311</v>
      </c>
      <c r="BI17" s="132" t="s">
        <v>311</v>
      </c>
      <c r="BJ17" s="132" t="s">
        <v>311</v>
      </c>
      <c r="BN17" t="str">
        <f t="shared" si="14"/>
        <v>Y</v>
      </c>
      <c r="BO17" t="str">
        <f t="shared" si="0"/>
        <v>Y</v>
      </c>
      <c r="BP17" t="str">
        <f t="shared" si="1"/>
        <v>Y</v>
      </c>
      <c r="BQ17" t="str">
        <f t="shared" si="2"/>
        <v>Y</v>
      </c>
      <c r="BR17" t="str">
        <f t="shared" si="3"/>
        <v>Y</v>
      </c>
      <c r="BS17" t="str">
        <f t="shared" si="4"/>
        <v>Y</v>
      </c>
      <c r="BT17" t="str">
        <f t="shared" si="5"/>
        <v>Y</v>
      </c>
      <c r="BU17" t="str">
        <f t="shared" si="6"/>
        <v>Y</v>
      </c>
      <c r="BV17" t="str">
        <f t="shared" si="7"/>
        <v>Y</v>
      </c>
      <c r="BW17" t="str">
        <f t="shared" si="8"/>
        <v>Y</v>
      </c>
      <c r="BX17" t="str">
        <f t="shared" si="9"/>
        <v>Y</v>
      </c>
      <c r="BY17" t="str">
        <f t="shared" si="10"/>
        <v>Y</v>
      </c>
      <c r="BZ17" t="str">
        <f t="shared" si="11"/>
        <v>Y</v>
      </c>
      <c r="CA17" t="str">
        <f t="shared" si="12"/>
        <v>Y</v>
      </c>
      <c r="CB17" t="str">
        <f t="shared" si="13"/>
        <v>Y</v>
      </c>
    </row>
    <row r="18" spans="1:80" ht="11.1" customHeight="1" x14ac:dyDescent="0.2">
      <c r="A18" s="128" t="s">
        <v>323</v>
      </c>
      <c r="B18" s="114" t="s">
        <v>313</v>
      </c>
      <c r="C18" s="114" t="s">
        <v>313</v>
      </c>
      <c r="D18" s="128" t="s">
        <v>323</v>
      </c>
      <c r="E18" s="114" t="s">
        <v>297</v>
      </c>
      <c r="F18" s="114" t="s">
        <v>297</v>
      </c>
      <c r="G18" s="128" t="s">
        <v>324</v>
      </c>
      <c r="H18" s="114" t="s">
        <v>325</v>
      </c>
      <c r="I18" s="114" t="s">
        <v>325</v>
      </c>
      <c r="J18" s="128" t="s">
        <v>323</v>
      </c>
      <c r="K18" s="114" t="s">
        <v>300</v>
      </c>
      <c r="L18" s="114" t="s">
        <v>300</v>
      </c>
      <c r="M18" s="128" t="s">
        <v>323</v>
      </c>
      <c r="N18" s="192" t="s">
        <v>326</v>
      </c>
      <c r="O18" s="192" t="s">
        <v>326</v>
      </c>
      <c r="P18" s="128" t="s">
        <v>323</v>
      </c>
      <c r="Q18" s="129" t="s">
        <v>327</v>
      </c>
      <c r="R18" s="129" t="s">
        <v>327</v>
      </c>
      <c r="S18" s="128" t="s">
        <v>323</v>
      </c>
      <c r="T18" s="114" t="s">
        <v>303</v>
      </c>
      <c r="U18" s="114" t="s">
        <v>303</v>
      </c>
      <c r="V18" s="128" t="s">
        <v>323</v>
      </c>
      <c r="W18" s="114" t="s">
        <v>300</v>
      </c>
      <c r="X18" s="114" t="s">
        <v>300</v>
      </c>
      <c r="Y18" s="128" t="s">
        <v>323</v>
      </c>
      <c r="Z18" s="129" t="s">
        <v>328</v>
      </c>
      <c r="AA18" s="129" t="s">
        <v>328</v>
      </c>
      <c r="AB18" s="128" t="s">
        <v>323</v>
      </c>
      <c r="AC18" s="129" t="s">
        <v>329</v>
      </c>
      <c r="AD18" s="129" t="s">
        <v>329</v>
      </c>
      <c r="AE18" s="128" t="s">
        <v>323</v>
      </c>
      <c r="AF18" s="114" t="s">
        <v>330</v>
      </c>
      <c r="AG18" s="114" t="s">
        <v>330</v>
      </c>
      <c r="AH18" s="128" t="s">
        <v>323</v>
      </c>
      <c r="AI18" s="129" t="s">
        <v>331</v>
      </c>
      <c r="AJ18" s="129" t="s">
        <v>331</v>
      </c>
      <c r="AK18" s="128" t="s">
        <v>323</v>
      </c>
      <c r="AL18" s="129" t="s">
        <v>332</v>
      </c>
      <c r="AM18" s="129" t="s">
        <v>332</v>
      </c>
      <c r="AN18" s="128" t="s">
        <v>323</v>
      </c>
      <c r="AO18" s="192" t="s">
        <v>333</v>
      </c>
      <c r="AP18" s="192" t="s">
        <v>333</v>
      </c>
      <c r="AQ18" s="128" t="s">
        <v>323</v>
      </c>
      <c r="AR18" s="113" t="s">
        <v>321</v>
      </c>
      <c r="AS18" s="113" t="s">
        <v>321</v>
      </c>
      <c r="AT18" s="128" t="s">
        <v>323</v>
      </c>
      <c r="AU18" s="135" t="s">
        <v>334</v>
      </c>
      <c r="AV18" s="123" t="s">
        <v>212</v>
      </c>
      <c r="AW18" s="128" t="s">
        <v>323</v>
      </c>
      <c r="AX18" s="133">
        <v>50</v>
      </c>
      <c r="AY18" s="133">
        <v>50</v>
      </c>
      <c r="AZ18" s="133">
        <v>50</v>
      </c>
      <c r="BA18" s="133">
        <v>50</v>
      </c>
      <c r="BB18" s="133">
        <v>50</v>
      </c>
      <c r="BC18" s="132" t="s">
        <v>335</v>
      </c>
      <c r="BD18" s="132" t="s">
        <v>335</v>
      </c>
      <c r="BE18" s="132" t="s">
        <v>335</v>
      </c>
      <c r="BF18" s="132" t="s">
        <v>335</v>
      </c>
      <c r="BG18" s="132" t="s">
        <v>335</v>
      </c>
      <c r="BH18" s="132" t="s">
        <v>335</v>
      </c>
      <c r="BI18" s="132" t="s">
        <v>335</v>
      </c>
      <c r="BJ18" s="132" t="s">
        <v>335</v>
      </c>
      <c r="BN18" t="str">
        <f t="shared" si="14"/>
        <v>Y</v>
      </c>
      <c r="BO18" t="str">
        <f t="shared" si="0"/>
        <v>Y</v>
      </c>
      <c r="BP18" t="str">
        <f t="shared" si="1"/>
        <v>Y</v>
      </c>
      <c r="BQ18" t="str">
        <f t="shared" si="2"/>
        <v>Y</v>
      </c>
      <c r="BR18" t="str">
        <f t="shared" si="3"/>
        <v>Y</v>
      </c>
      <c r="BS18" t="str">
        <f t="shared" si="4"/>
        <v>Y</v>
      </c>
      <c r="BT18" t="str">
        <f t="shared" si="5"/>
        <v>Y</v>
      </c>
      <c r="BU18" t="str">
        <f t="shared" si="6"/>
        <v>Y</v>
      </c>
      <c r="BV18" t="str">
        <f t="shared" si="7"/>
        <v>Y</v>
      </c>
      <c r="BW18" t="str">
        <f t="shared" si="8"/>
        <v>Y</v>
      </c>
      <c r="BX18" t="str">
        <f t="shared" si="9"/>
        <v>Y</v>
      </c>
      <c r="BY18" t="str">
        <f t="shared" si="10"/>
        <v>Y</v>
      </c>
      <c r="BZ18" t="str">
        <f t="shared" si="11"/>
        <v>Y</v>
      </c>
      <c r="CA18" t="str">
        <f t="shared" si="12"/>
        <v>Y</v>
      </c>
      <c r="CB18" t="str">
        <f t="shared" si="13"/>
        <v>Y</v>
      </c>
    </row>
    <row r="19" spans="1:80" ht="11.1" customHeight="1" x14ac:dyDescent="0.2">
      <c r="A19" s="128" t="s">
        <v>336</v>
      </c>
      <c r="B19" s="114" t="s">
        <v>337</v>
      </c>
      <c r="C19" s="114" t="s">
        <v>337</v>
      </c>
      <c r="D19" s="128" t="s">
        <v>336</v>
      </c>
      <c r="E19" s="114" t="s">
        <v>256</v>
      </c>
      <c r="F19" s="114" t="s">
        <v>256</v>
      </c>
      <c r="G19" s="128" t="s">
        <v>338</v>
      </c>
      <c r="H19" s="114" t="s">
        <v>339</v>
      </c>
      <c r="I19" s="114" t="s">
        <v>339</v>
      </c>
      <c r="J19" s="128" t="s">
        <v>336</v>
      </c>
      <c r="K19" s="114" t="s">
        <v>257</v>
      </c>
      <c r="L19" s="114" t="s">
        <v>257</v>
      </c>
      <c r="M19" s="128" t="s">
        <v>336</v>
      </c>
      <c r="N19" s="163" t="s">
        <v>340</v>
      </c>
      <c r="O19" s="163" t="s">
        <v>340</v>
      </c>
      <c r="P19" s="128" t="s">
        <v>336</v>
      </c>
      <c r="Q19" s="129" t="s">
        <v>341</v>
      </c>
      <c r="R19" s="129" t="s">
        <v>341</v>
      </c>
      <c r="S19" s="128" t="s">
        <v>336</v>
      </c>
      <c r="T19" s="114" t="s">
        <v>258</v>
      </c>
      <c r="U19" s="114" t="s">
        <v>258</v>
      </c>
      <c r="V19" s="128" t="s">
        <v>336</v>
      </c>
      <c r="W19" s="114" t="s">
        <v>257</v>
      </c>
      <c r="X19" s="114" t="s">
        <v>257</v>
      </c>
      <c r="Y19" s="128" t="s">
        <v>336</v>
      </c>
      <c r="Z19" s="129">
        <v>300</v>
      </c>
      <c r="AA19" s="129">
        <v>300</v>
      </c>
      <c r="AB19" s="128" t="s">
        <v>336</v>
      </c>
      <c r="AC19" s="129">
        <v>125</v>
      </c>
      <c r="AD19" s="129">
        <v>125</v>
      </c>
      <c r="AE19" s="128" t="s">
        <v>336</v>
      </c>
      <c r="AF19" s="114" t="s">
        <v>339</v>
      </c>
      <c r="AG19" s="114" t="s">
        <v>339</v>
      </c>
      <c r="AH19" s="128" t="s">
        <v>336</v>
      </c>
      <c r="AI19" s="129">
        <v>320</v>
      </c>
      <c r="AJ19" s="129">
        <v>320</v>
      </c>
      <c r="AK19" s="128" t="s">
        <v>336</v>
      </c>
      <c r="AL19" s="136">
        <v>350</v>
      </c>
      <c r="AM19" s="136">
        <v>350</v>
      </c>
      <c r="AN19" s="128" t="s">
        <v>336</v>
      </c>
      <c r="AO19" s="163" t="s">
        <v>339</v>
      </c>
      <c r="AP19" s="163" t="s">
        <v>339</v>
      </c>
      <c r="AQ19" s="128" t="s">
        <v>336</v>
      </c>
      <c r="AR19" s="113" t="s">
        <v>342</v>
      </c>
      <c r="AS19" s="113" t="s">
        <v>342</v>
      </c>
      <c r="AT19" s="128" t="s">
        <v>336</v>
      </c>
      <c r="AU19" s="135">
        <v>300</v>
      </c>
      <c r="AV19" s="123" t="s">
        <v>212</v>
      </c>
      <c r="AW19" s="128" t="s">
        <v>336</v>
      </c>
      <c r="AX19" s="133">
        <v>5</v>
      </c>
      <c r="AY19" s="133">
        <v>100</v>
      </c>
      <c r="AZ19" s="133">
        <v>150</v>
      </c>
      <c r="BA19" s="133">
        <v>200</v>
      </c>
      <c r="BB19" s="133">
        <v>250</v>
      </c>
      <c r="BC19" s="132" t="s">
        <v>343</v>
      </c>
      <c r="BD19" s="132" t="s">
        <v>343</v>
      </c>
      <c r="BE19" s="132" t="s">
        <v>344</v>
      </c>
      <c r="BF19" s="132" t="s">
        <v>345</v>
      </c>
      <c r="BG19" s="132" t="s">
        <v>343</v>
      </c>
      <c r="BH19" s="132" t="s">
        <v>344</v>
      </c>
      <c r="BI19" s="132" t="s">
        <v>346</v>
      </c>
      <c r="BJ19" s="132" t="s">
        <v>346</v>
      </c>
      <c r="BN19" t="str">
        <f t="shared" si="14"/>
        <v>Y</v>
      </c>
      <c r="BO19" t="str">
        <f t="shared" si="0"/>
        <v>Y</v>
      </c>
      <c r="BP19" t="str">
        <f t="shared" si="1"/>
        <v>Y</v>
      </c>
      <c r="BQ19" t="str">
        <f t="shared" si="2"/>
        <v>Y</v>
      </c>
      <c r="BR19" t="str">
        <f t="shared" si="3"/>
        <v>Y</v>
      </c>
      <c r="BS19" t="str">
        <f t="shared" si="4"/>
        <v>Y</v>
      </c>
      <c r="BT19" t="str">
        <f t="shared" si="5"/>
        <v>Y</v>
      </c>
      <c r="BU19" t="str">
        <f t="shared" si="6"/>
        <v>Y</v>
      </c>
      <c r="BV19" t="str">
        <f t="shared" si="7"/>
        <v>Y</v>
      </c>
      <c r="BW19" t="str">
        <f t="shared" si="8"/>
        <v>Y</v>
      </c>
      <c r="BX19" t="str">
        <f t="shared" si="9"/>
        <v>Y</v>
      </c>
      <c r="BY19" t="str">
        <f t="shared" si="10"/>
        <v>Y</v>
      </c>
      <c r="BZ19" t="str">
        <f t="shared" si="11"/>
        <v>Y</v>
      </c>
      <c r="CA19" t="str">
        <f t="shared" si="12"/>
        <v>Y</v>
      </c>
      <c r="CB19" t="str">
        <f t="shared" si="13"/>
        <v>Y</v>
      </c>
    </row>
    <row r="20" spans="1:80" ht="22.15" customHeight="1" x14ac:dyDescent="0.2">
      <c r="A20" s="128" t="s">
        <v>347</v>
      </c>
      <c r="B20" s="113" t="s">
        <v>337</v>
      </c>
      <c r="C20" s="113" t="s">
        <v>337</v>
      </c>
      <c r="D20" s="128" t="s">
        <v>347</v>
      </c>
      <c r="E20" s="113" t="s">
        <v>256</v>
      </c>
      <c r="F20" s="113" t="s">
        <v>256</v>
      </c>
      <c r="G20" s="128" t="s">
        <v>347</v>
      </c>
      <c r="H20" s="113" t="s">
        <v>339</v>
      </c>
      <c r="I20" s="113" t="s">
        <v>339</v>
      </c>
      <c r="J20" s="128" t="s">
        <v>347</v>
      </c>
      <c r="K20" s="113" t="s">
        <v>257</v>
      </c>
      <c r="L20" s="113" t="s">
        <v>257</v>
      </c>
      <c r="M20" s="128" t="s">
        <v>347</v>
      </c>
      <c r="N20" s="162" t="s">
        <v>340</v>
      </c>
      <c r="O20" s="162" t="s">
        <v>348</v>
      </c>
      <c r="P20" s="128" t="s">
        <v>347</v>
      </c>
      <c r="Q20" s="113" t="s">
        <v>349</v>
      </c>
      <c r="R20" s="113" t="s">
        <v>349</v>
      </c>
      <c r="S20" s="128" t="s">
        <v>347</v>
      </c>
      <c r="T20" s="113" t="s">
        <v>258</v>
      </c>
      <c r="U20" s="113" t="s">
        <v>258</v>
      </c>
      <c r="V20" s="128" t="s">
        <v>347</v>
      </c>
      <c r="W20" s="113" t="s">
        <v>257</v>
      </c>
      <c r="X20" s="113" t="s">
        <v>257</v>
      </c>
      <c r="Y20" s="128" t="s">
        <v>347</v>
      </c>
      <c r="Z20" s="129">
        <v>200</v>
      </c>
      <c r="AA20" s="129">
        <v>200</v>
      </c>
      <c r="AB20" s="128" t="s">
        <v>347</v>
      </c>
      <c r="AC20" s="129">
        <v>150</v>
      </c>
      <c r="AD20" s="129">
        <v>150</v>
      </c>
      <c r="AE20" s="128" t="s">
        <v>347</v>
      </c>
      <c r="AF20" s="113" t="s">
        <v>339</v>
      </c>
      <c r="AG20" s="113" t="s">
        <v>339</v>
      </c>
      <c r="AH20" s="128" t="s">
        <v>347</v>
      </c>
      <c r="AI20" s="137">
        <v>350</v>
      </c>
      <c r="AJ20" s="137">
        <v>250</v>
      </c>
      <c r="AK20" s="128" t="s">
        <v>347</v>
      </c>
      <c r="AL20" s="136">
        <v>350</v>
      </c>
      <c r="AM20" s="136">
        <v>350</v>
      </c>
      <c r="AN20" s="128" t="s">
        <v>347</v>
      </c>
      <c r="AO20" s="158" t="s">
        <v>339</v>
      </c>
      <c r="AP20" s="158" t="s">
        <v>339</v>
      </c>
      <c r="AQ20" s="128" t="s">
        <v>347</v>
      </c>
      <c r="AR20" s="113" t="s">
        <v>342</v>
      </c>
      <c r="AS20" s="113" t="s">
        <v>342</v>
      </c>
      <c r="AT20" s="128" t="s">
        <v>347</v>
      </c>
      <c r="AU20" s="135">
        <v>250</v>
      </c>
      <c r="AV20" s="123" t="s">
        <v>212</v>
      </c>
      <c r="AW20" s="128" t="s">
        <v>347</v>
      </c>
      <c r="AX20" s="127">
        <v>100</v>
      </c>
      <c r="AY20" s="127">
        <v>100</v>
      </c>
      <c r="AZ20" s="127">
        <v>100</v>
      </c>
      <c r="BA20" s="127">
        <v>100</v>
      </c>
      <c r="BB20" s="127">
        <v>150</v>
      </c>
      <c r="BC20" s="127" t="s">
        <v>350</v>
      </c>
      <c r="BD20" s="127" t="s">
        <v>350</v>
      </c>
      <c r="BE20" s="127" t="s">
        <v>344</v>
      </c>
      <c r="BF20" s="127" t="s">
        <v>350</v>
      </c>
      <c r="BG20" s="127" t="s">
        <v>350</v>
      </c>
      <c r="BH20" s="127" t="s">
        <v>344</v>
      </c>
      <c r="BI20" s="127" t="s">
        <v>346</v>
      </c>
      <c r="BJ20" s="127" t="s">
        <v>346</v>
      </c>
      <c r="BN20" t="str">
        <f t="shared" si="14"/>
        <v>Y</v>
      </c>
      <c r="BO20" t="str">
        <f t="shared" si="0"/>
        <v>Y</v>
      </c>
      <c r="BP20" t="str">
        <f t="shared" si="1"/>
        <v>Y</v>
      </c>
      <c r="BQ20" t="str">
        <f t="shared" si="2"/>
        <v>Y</v>
      </c>
      <c r="BR20" t="str">
        <f t="shared" si="3"/>
        <v>Y</v>
      </c>
      <c r="BS20" t="str">
        <f t="shared" si="4"/>
        <v>Y</v>
      </c>
      <c r="BT20" t="str">
        <f t="shared" si="5"/>
        <v>Y</v>
      </c>
      <c r="BU20" t="str">
        <f t="shared" si="6"/>
        <v>Y</v>
      </c>
      <c r="BV20" t="str">
        <f t="shared" si="7"/>
        <v>Y</v>
      </c>
      <c r="BW20" t="str">
        <f t="shared" si="8"/>
        <v>Y</v>
      </c>
      <c r="BX20" t="str">
        <f t="shared" si="9"/>
        <v>Y</v>
      </c>
      <c r="BY20" t="str">
        <f t="shared" si="10"/>
        <v>Y</v>
      </c>
      <c r="BZ20" t="str">
        <f t="shared" si="11"/>
        <v>Y</v>
      </c>
      <c r="CA20" t="str">
        <f t="shared" si="12"/>
        <v>Y</v>
      </c>
      <c r="CB20" t="str">
        <f t="shared" si="13"/>
        <v>Y</v>
      </c>
    </row>
    <row r="21" spans="1:80" ht="11.1" customHeight="1" x14ac:dyDescent="0.2">
      <c r="A21" s="128" t="s">
        <v>351</v>
      </c>
      <c r="B21" s="114" t="s">
        <v>337</v>
      </c>
      <c r="C21" s="114" t="s">
        <v>337</v>
      </c>
      <c r="D21" s="128" t="s">
        <v>351</v>
      </c>
      <c r="E21" s="114" t="s">
        <v>256</v>
      </c>
      <c r="F21" s="114" t="s">
        <v>256</v>
      </c>
      <c r="G21" s="128" t="s">
        <v>351</v>
      </c>
      <c r="H21" s="114" t="s">
        <v>339</v>
      </c>
      <c r="I21" s="114" t="s">
        <v>339</v>
      </c>
      <c r="J21" s="128" t="s">
        <v>351</v>
      </c>
      <c r="K21" s="114" t="s">
        <v>257</v>
      </c>
      <c r="L21" s="114" t="s">
        <v>257</v>
      </c>
      <c r="M21" s="128" t="s">
        <v>351</v>
      </c>
      <c r="N21" s="158" t="s">
        <v>340</v>
      </c>
      <c r="O21" s="158" t="s">
        <v>348</v>
      </c>
      <c r="P21" s="128" t="s">
        <v>351</v>
      </c>
      <c r="Q21" s="129" t="s">
        <v>349</v>
      </c>
      <c r="R21" s="129" t="s">
        <v>349</v>
      </c>
      <c r="S21" s="128" t="s">
        <v>351</v>
      </c>
      <c r="T21" s="114" t="s">
        <v>258</v>
      </c>
      <c r="U21" s="114" t="s">
        <v>258</v>
      </c>
      <c r="V21" s="128" t="s">
        <v>351</v>
      </c>
      <c r="W21" s="114" t="s">
        <v>257</v>
      </c>
      <c r="X21" s="114" t="s">
        <v>257</v>
      </c>
      <c r="Y21" s="128" t="s">
        <v>351</v>
      </c>
      <c r="Z21" s="129">
        <v>150</v>
      </c>
      <c r="AA21" s="129">
        <v>150</v>
      </c>
      <c r="AB21" s="128" t="s">
        <v>351</v>
      </c>
      <c r="AC21" s="129">
        <v>150</v>
      </c>
      <c r="AD21" s="129">
        <v>150</v>
      </c>
      <c r="AE21" s="128" t="s">
        <v>351</v>
      </c>
      <c r="AF21" s="114" t="s">
        <v>339</v>
      </c>
      <c r="AG21" s="114" t="s">
        <v>339</v>
      </c>
      <c r="AH21" s="128" t="s">
        <v>351</v>
      </c>
      <c r="AI21" s="129">
        <v>250</v>
      </c>
      <c r="AJ21" s="129">
        <v>250</v>
      </c>
      <c r="AK21" s="128" t="s">
        <v>351</v>
      </c>
      <c r="AL21" s="136">
        <v>350</v>
      </c>
      <c r="AM21" s="136">
        <v>350</v>
      </c>
      <c r="AN21" s="128" t="s">
        <v>351</v>
      </c>
      <c r="AO21" s="158" t="s">
        <v>339</v>
      </c>
      <c r="AP21" s="158" t="s">
        <v>339</v>
      </c>
      <c r="AQ21" s="128" t="s">
        <v>351</v>
      </c>
      <c r="AR21" s="113" t="s">
        <v>342</v>
      </c>
      <c r="AS21" s="113" t="s">
        <v>342</v>
      </c>
      <c r="AT21" s="128" t="s">
        <v>351</v>
      </c>
      <c r="AU21" s="135">
        <v>150</v>
      </c>
      <c r="AV21" s="123" t="s">
        <v>212</v>
      </c>
      <c r="AW21" s="128" t="s">
        <v>351</v>
      </c>
      <c r="AX21" s="133">
        <v>75</v>
      </c>
      <c r="AY21" s="133">
        <v>75</v>
      </c>
      <c r="AZ21" s="133">
        <v>75</v>
      </c>
      <c r="BA21" s="133">
        <v>75</v>
      </c>
      <c r="BB21" s="133">
        <v>300</v>
      </c>
      <c r="BC21" s="132" t="s">
        <v>352</v>
      </c>
      <c r="BD21" s="132" t="s">
        <v>352</v>
      </c>
      <c r="BE21" s="132" t="s">
        <v>350</v>
      </c>
      <c r="BF21" s="132" t="s">
        <v>350</v>
      </c>
      <c r="BG21" s="132" t="s">
        <v>350</v>
      </c>
      <c r="BH21" s="132" t="s">
        <v>350</v>
      </c>
      <c r="BI21" s="132" t="s">
        <v>345</v>
      </c>
      <c r="BJ21" s="132" t="s">
        <v>345</v>
      </c>
      <c r="BN21" t="str">
        <f t="shared" si="14"/>
        <v>Y</v>
      </c>
      <c r="BO21" t="str">
        <f t="shared" si="0"/>
        <v>Y</v>
      </c>
      <c r="BP21" t="str">
        <f t="shared" si="1"/>
        <v>Y</v>
      </c>
      <c r="BQ21" t="str">
        <f t="shared" si="2"/>
        <v>Y</v>
      </c>
      <c r="BR21" t="str">
        <f t="shared" si="3"/>
        <v>Y</v>
      </c>
      <c r="BS21" t="str">
        <f t="shared" si="4"/>
        <v>Y</v>
      </c>
      <c r="BT21" t="str">
        <f t="shared" si="5"/>
        <v>Y</v>
      </c>
      <c r="BU21" t="str">
        <f t="shared" si="6"/>
        <v>Y</v>
      </c>
      <c r="BV21" t="str">
        <f t="shared" si="7"/>
        <v>Y</v>
      </c>
      <c r="BW21" t="str">
        <f t="shared" si="8"/>
        <v>Y</v>
      </c>
      <c r="BX21" t="str">
        <f t="shared" si="9"/>
        <v>Y</v>
      </c>
      <c r="BY21" t="str">
        <f t="shared" si="10"/>
        <v>Y</v>
      </c>
      <c r="BZ21" t="str">
        <f t="shared" si="11"/>
        <v>Y</v>
      </c>
      <c r="CA21" t="str">
        <f t="shared" si="12"/>
        <v>Y</v>
      </c>
      <c r="CB21" t="str">
        <f t="shared" si="13"/>
        <v>Y</v>
      </c>
    </row>
    <row r="22" spans="1:80" ht="62.45" customHeight="1" x14ac:dyDescent="0.2">
      <c r="A22" s="128" t="s">
        <v>353</v>
      </c>
      <c r="B22" s="114" t="s">
        <v>354</v>
      </c>
      <c r="C22" s="114" t="s">
        <v>355</v>
      </c>
      <c r="D22" s="128" t="s">
        <v>353</v>
      </c>
      <c r="E22" s="113" t="s">
        <v>356</v>
      </c>
      <c r="F22" s="113" t="s">
        <v>356</v>
      </c>
      <c r="G22" s="128" t="s">
        <v>353</v>
      </c>
      <c r="H22" s="114" t="s">
        <v>357</v>
      </c>
      <c r="I22" s="114" t="s">
        <v>357</v>
      </c>
      <c r="J22" s="128" t="s">
        <v>353</v>
      </c>
      <c r="K22" s="113" t="s">
        <v>358</v>
      </c>
      <c r="L22" s="113" t="s">
        <v>358</v>
      </c>
      <c r="M22" s="128" t="s">
        <v>353</v>
      </c>
      <c r="N22" s="193" t="s">
        <v>359</v>
      </c>
      <c r="O22" s="193" t="s">
        <v>359</v>
      </c>
      <c r="P22" s="128" t="s">
        <v>353</v>
      </c>
      <c r="Q22" s="113" t="s">
        <v>360</v>
      </c>
      <c r="R22" s="113" t="s">
        <v>360</v>
      </c>
      <c r="S22" s="128" t="s">
        <v>353</v>
      </c>
      <c r="T22" s="113" t="s">
        <v>361</v>
      </c>
      <c r="U22" s="113" t="s">
        <v>361</v>
      </c>
      <c r="V22" s="128" t="s">
        <v>353</v>
      </c>
      <c r="W22" s="113" t="s">
        <v>360</v>
      </c>
      <c r="X22" s="113" t="s">
        <v>360</v>
      </c>
      <c r="Y22" s="128" t="s">
        <v>353</v>
      </c>
      <c r="Z22" s="113" t="s">
        <v>362</v>
      </c>
      <c r="AA22" s="113" t="s">
        <v>362</v>
      </c>
      <c r="AB22" s="128" t="s">
        <v>353</v>
      </c>
      <c r="AC22" s="113" t="s">
        <v>363</v>
      </c>
      <c r="AD22" s="113" t="s">
        <v>363</v>
      </c>
      <c r="AE22" s="128" t="s">
        <v>353</v>
      </c>
      <c r="AF22" s="113" t="s">
        <v>364</v>
      </c>
      <c r="AG22" s="113" t="s">
        <v>364</v>
      </c>
      <c r="AH22" s="128" t="s">
        <v>353</v>
      </c>
      <c r="AI22" s="113" t="s">
        <v>360</v>
      </c>
      <c r="AJ22" s="113" t="s">
        <v>360</v>
      </c>
      <c r="AK22" s="128" t="s">
        <v>353</v>
      </c>
      <c r="AL22" s="113" t="s">
        <v>357</v>
      </c>
      <c r="AM22" s="113" t="s">
        <v>357</v>
      </c>
      <c r="AN22" s="128" t="s">
        <v>353</v>
      </c>
      <c r="AO22" s="192" t="s">
        <v>365</v>
      </c>
      <c r="AP22" s="192" t="s">
        <v>365</v>
      </c>
      <c r="AQ22" s="128" t="s">
        <v>353</v>
      </c>
      <c r="AR22" s="130" t="s">
        <v>366</v>
      </c>
      <c r="AS22" s="130" t="s">
        <v>366</v>
      </c>
      <c r="AT22" s="128" t="s">
        <v>353</v>
      </c>
      <c r="AU22" s="126" t="s">
        <v>367</v>
      </c>
      <c r="AV22" s="138" t="s">
        <v>212</v>
      </c>
      <c r="AW22" s="128" t="s">
        <v>368</v>
      </c>
      <c r="AX22" s="132" t="s">
        <v>369</v>
      </c>
      <c r="AY22" s="132" t="s">
        <v>370</v>
      </c>
      <c r="AZ22" s="132" t="s">
        <v>370</v>
      </c>
      <c r="BA22" s="132" t="s">
        <v>371</v>
      </c>
      <c r="BB22" s="132" t="s">
        <v>371</v>
      </c>
      <c r="BC22" s="132" t="s">
        <v>370</v>
      </c>
      <c r="BD22" s="132" t="s">
        <v>370</v>
      </c>
      <c r="BE22" s="132" t="s">
        <v>370</v>
      </c>
      <c r="BF22" s="132" t="s">
        <v>372</v>
      </c>
      <c r="BG22" s="132" t="s">
        <v>372</v>
      </c>
      <c r="BH22" s="132" t="s">
        <v>372</v>
      </c>
      <c r="BI22" s="132" t="s">
        <v>370</v>
      </c>
      <c r="BJ22" s="132" t="s">
        <v>370</v>
      </c>
      <c r="BN22" t="str">
        <f t="shared" si="14"/>
        <v>Y</v>
      </c>
      <c r="BO22" t="str">
        <f t="shared" si="0"/>
        <v>Y</v>
      </c>
      <c r="BP22" t="str">
        <f t="shared" si="1"/>
        <v>Y</v>
      </c>
      <c r="BQ22" t="str">
        <f t="shared" si="2"/>
        <v>Y</v>
      </c>
      <c r="BR22" t="str">
        <f t="shared" si="3"/>
        <v>Y</v>
      </c>
      <c r="BS22" t="str">
        <f t="shared" si="4"/>
        <v>Y</v>
      </c>
      <c r="BT22" t="str">
        <f t="shared" si="5"/>
        <v>Y</v>
      </c>
      <c r="BU22" t="str">
        <f t="shared" si="6"/>
        <v>Y</v>
      </c>
      <c r="BV22" t="str">
        <f t="shared" si="7"/>
        <v>Y</v>
      </c>
      <c r="BW22" t="str">
        <f t="shared" si="8"/>
        <v>Y</v>
      </c>
      <c r="BX22" t="str">
        <f t="shared" si="9"/>
        <v>Y</v>
      </c>
      <c r="BY22" t="str">
        <f t="shared" si="10"/>
        <v>Y</v>
      </c>
      <c r="BZ22" t="str">
        <f t="shared" si="11"/>
        <v>Y</v>
      </c>
      <c r="CA22" t="str">
        <f t="shared" si="12"/>
        <v>Y</v>
      </c>
      <c r="CB22" t="str">
        <f t="shared" si="13"/>
        <v>N</v>
      </c>
    </row>
    <row r="23" spans="1:80" ht="33" customHeight="1" x14ac:dyDescent="0.2">
      <c r="A23" s="128" t="s">
        <v>373</v>
      </c>
      <c r="B23" s="114" t="s">
        <v>374</v>
      </c>
      <c r="C23" s="114" t="s">
        <v>374</v>
      </c>
      <c r="D23" s="128" t="s">
        <v>373</v>
      </c>
      <c r="E23" s="113" t="s">
        <v>356</v>
      </c>
      <c r="F23" s="113" t="s">
        <v>356</v>
      </c>
      <c r="G23" s="128" t="s">
        <v>375</v>
      </c>
      <c r="H23" s="114" t="s">
        <v>376</v>
      </c>
      <c r="I23" s="114" t="s">
        <v>376</v>
      </c>
      <c r="J23" s="128" t="s">
        <v>373</v>
      </c>
      <c r="K23" s="114" t="s">
        <v>358</v>
      </c>
      <c r="L23" s="114" t="s">
        <v>358</v>
      </c>
      <c r="M23" s="128" t="s">
        <v>373</v>
      </c>
      <c r="N23" s="199" t="s">
        <v>377</v>
      </c>
      <c r="O23" s="199" t="s">
        <v>378</v>
      </c>
      <c r="P23" s="128" t="s">
        <v>373</v>
      </c>
      <c r="Q23" s="114" t="s">
        <v>379</v>
      </c>
      <c r="R23" s="114" t="s">
        <v>379</v>
      </c>
      <c r="S23" s="128" t="s">
        <v>373</v>
      </c>
      <c r="T23" s="114" t="s">
        <v>380</v>
      </c>
      <c r="U23" s="114" t="s">
        <v>380</v>
      </c>
      <c r="V23" s="128" t="s">
        <v>373</v>
      </c>
      <c r="W23" s="114" t="s">
        <v>381</v>
      </c>
      <c r="X23" s="114" t="s">
        <v>381</v>
      </c>
      <c r="Y23" s="128" t="s">
        <v>373</v>
      </c>
      <c r="Z23" s="114" t="s">
        <v>360</v>
      </c>
      <c r="AA23" s="114" t="s">
        <v>360</v>
      </c>
      <c r="AB23" s="128" t="s">
        <v>373</v>
      </c>
      <c r="AC23" s="114" t="s">
        <v>364</v>
      </c>
      <c r="AD23" s="114" t="s">
        <v>364</v>
      </c>
      <c r="AE23" s="128" t="s">
        <v>373</v>
      </c>
      <c r="AF23" s="113" t="s">
        <v>382</v>
      </c>
      <c r="AG23" s="113" t="s">
        <v>382</v>
      </c>
      <c r="AH23" s="128" t="s">
        <v>373</v>
      </c>
      <c r="AI23" s="114" t="s">
        <v>383</v>
      </c>
      <c r="AJ23" s="114" t="s">
        <v>383</v>
      </c>
      <c r="AK23" s="128" t="s">
        <v>373</v>
      </c>
      <c r="AL23" s="191" t="s">
        <v>384</v>
      </c>
      <c r="AM23" s="191" t="s">
        <v>384</v>
      </c>
      <c r="AN23" s="128" t="s">
        <v>373</v>
      </c>
      <c r="AO23" s="191" t="s">
        <v>385</v>
      </c>
      <c r="AP23" s="191" t="s">
        <v>385</v>
      </c>
      <c r="AQ23" s="128" t="s">
        <v>373</v>
      </c>
      <c r="AR23" s="114" t="s">
        <v>386</v>
      </c>
      <c r="AS23" s="114" t="s">
        <v>386</v>
      </c>
      <c r="AT23" s="128" t="s">
        <v>373</v>
      </c>
      <c r="AU23" s="139" t="s">
        <v>387</v>
      </c>
      <c r="AV23" s="131" t="s">
        <v>212</v>
      </c>
      <c r="AW23" s="128" t="s">
        <v>373</v>
      </c>
      <c r="AX23" s="132" t="s">
        <v>388</v>
      </c>
      <c r="AY23" s="132" t="s">
        <v>389</v>
      </c>
      <c r="AZ23" s="132" t="s">
        <v>390</v>
      </c>
      <c r="BA23" s="132" t="s">
        <v>391</v>
      </c>
      <c r="BB23" s="132" t="s">
        <v>391</v>
      </c>
      <c r="BC23" s="132" t="s">
        <v>390</v>
      </c>
      <c r="BD23" s="132" t="s">
        <v>390</v>
      </c>
      <c r="BE23" s="132" t="s">
        <v>392</v>
      </c>
      <c r="BF23" s="132" t="s">
        <v>393</v>
      </c>
      <c r="BG23" s="132" t="s">
        <v>393</v>
      </c>
      <c r="BH23" s="132" t="s">
        <v>393</v>
      </c>
      <c r="BI23" s="132" t="s">
        <v>390</v>
      </c>
      <c r="BJ23" s="132" t="s">
        <v>390</v>
      </c>
      <c r="BN23" t="str">
        <f t="shared" si="14"/>
        <v>Y</v>
      </c>
      <c r="BO23" t="str">
        <f t="shared" si="0"/>
        <v>Y</v>
      </c>
      <c r="BP23" t="str">
        <f t="shared" si="1"/>
        <v>Y</v>
      </c>
      <c r="BQ23" t="str">
        <f t="shared" si="2"/>
        <v>Y</v>
      </c>
      <c r="BR23" t="str">
        <f t="shared" si="3"/>
        <v>Y</v>
      </c>
      <c r="BS23" t="str">
        <f t="shared" si="4"/>
        <v>Y</v>
      </c>
      <c r="BT23" t="str">
        <f t="shared" si="5"/>
        <v>Y</v>
      </c>
      <c r="BU23" t="str">
        <f t="shared" si="6"/>
        <v>Y</v>
      </c>
      <c r="BV23" t="str">
        <f t="shared" si="7"/>
        <v>Y</v>
      </c>
      <c r="BW23" t="str">
        <f t="shared" si="8"/>
        <v>Y</v>
      </c>
      <c r="BX23" t="str">
        <f t="shared" si="9"/>
        <v>Y</v>
      </c>
      <c r="BY23" t="str">
        <f t="shared" si="10"/>
        <v>Y</v>
      </c>
      <c r="BZ23" t="str">
        <f t="shared" si="11"/>
        <v>Y</v>
      </c>
      <c r="CA23" t="str">
        <f t="shared" si="12"/>
        <v>Y</v>
      </c>
      <c r="CB23" t="str">
        <f t="shared" si="13"/>
        <v>Y</v>
      </c>
    </row>
    <row r="24" spans="1:80" ht="50.45" customHeight="1" x14ac:dyDescent="0.2">
      <c r="A24" s="128" t="s">
        <v>394</v>
      </c>
      <c r="B24" s="114" t="s">
        <v>374</v>
      </c>
      <c r="C24" s="114" t="s">
        <v>374</v>
      </c>
      <c r="D24" s="128" t="s">
        <v>394</v>
      </c>
      <c r="E24" s="113" t="s">
        <v>395</v>
      </c>
      <c r="F24" s="113" t="s">
        <v>395</v>
      </c>
      <c r="G24" s="128" t="s">
        <v>396</v>
      </c>
      <c r="H24" s="114" t="s">
        <v>397</v>
      </c>
      <c r="I24" s="114" t="s">
        <v>397</v>
      </c>
      <c r="J24" s="128" t="s">
        <v>394</v>
      </c>
      <c r="K24" s="114" t="s">
        <v>358</v>
      </c>
      <c r="L24" s="114" t="s">
        <v>358</v>
      </c>
      <c r="M24" s="128" t="s">
        <v>394</v>
      </c>
      <c r="N24" s="199" t="s">
        <v>398</v>
      </c>
      <c r="O24" s="199" t="s">
        <v>399</v>
      </c>
      <c r="P24" s="128" t="s">
        <v>394</v>
      </c>
      <c r="Q24" s="114" t="s">
        <v>400</v>
      </c>
      <c r="R24" s="114" t="s">
        <v>400</v>
      </c>
      <c r="S24" s="128" t="s">
        <v>394</v>
      </c>
      <c r="T24" s="114" t="s">
        <v>401</v>
      </c>
      <c r="U24" s="114" t="s">
        <v>401</v>
      </c>
      <c r="V24" s="128" t="s">
        <v>394</v>
      </c>
      <c r="W24" s="114" t="s">
        <v>402</v>
      </c>
      <c r="X24" s="114" t="s">
        <v>402</v>
      </c>
      <c r="Y24" s="128" t="s">
        <v>394</v>
      </c>
      <c r="Z24" s="114" t="s">
        <v>403</v>
      </c>
      <c r="AA24" s="114" t="s">
        <v>403</v>
      </c>
      <c r="AB24" s="128" t="s">
        <v>394</v>
      </c>
      <c r="AC24" s="114" t="s">
        <v>404</v>
      </c>
      <c r="AD24" s="114" t="s">
        <v>404</v>
      </c>
      <c r="AE24" s="128" t="s">
        <v>394</v>
      </c>
      <c r="AF24" s="113" t="s">
        <v>405</v>
      </c>
      <c r="AG24" s="113" t="s">
        <v>405</v>
      </c>
      <c r="AH24" s="128" t="s">
        <v>394</v>
      </c>
      <c r="AI24" s="114" t="s">
        <v>400</v>
      </c>
      <c r="AJ24" s="114" t="s">
        <v>400</v>
      </c>
      <c r="AK24" s="128" t="s">
        <v>394</v>
      </c>
      <c r="AL24" s="194" t="s">
        <v>406</v>
      </c>
      <c r="AM24" s="194" t="s">
        <v>406</v>
      </c>
      <c r="AN24" s="128" t="s">
        <v>394</v>
      </c>
      <c r="AO24" s="194" t="s">
        <v>407</v>
      </c>
      <c r="AP24" s="194" t="s">
        <v>407</v>
      </c>
      <c r="AQ24" s="128" t="s">
        <v>394</v>
      </c>
      <c r="AR24" s="114" t="s">
        <v>386</v>
      </c>
      <c r="AS24" s="114" t="s">
        <v>386</v>
      </c>
      <c r="AT24" s="128" t="s">
        <v>394</v>
      </c>
      <c r="AU24" s="131" t="s">
        <v>408</v>
      </c>
      <c r="AV24" s="131" t="s">
        <v>212</v>
      </c>
      <c r="AW24" s="128" t="s">
        <v>394</v>
      </c>
      <c r="AX24" s="132" t="s">
        <v>409</v>
      </c>
      <c r="AY24" s="132" t="s">
        <v>409</v>
      </c>
      <c r="AZ24" s="132" t="s">
        <v>409</v>
      </c>
      <c r="BA24" s="132" t="s">
        <v>409</v>
      </c>
      <c r="BB24" s="132" t="s">
        <v>409</v>
      </c>
      <c r="BC24" s="132" t="s">
        <v>409</v>
      </c>
      <c r="BD24" s="132" t="s">
        <v>409</v>
      </c>
      <c r="BE24" s="132" t="s">
        <v>410</v>
      </c>
      <c r="BF24" s="132" t="s">
        <v>409</v>
      </c>
      <c r="BG24" s="132" t="s">
        <v>409</v>
      </c>
      <c r="BH24" s="132" t="s">
        <v>409</v>
      </c>
      <c r="BI24" s="132" t="s">
        <v>409</v>
      </c>
      <c r="BJ24" s="132" t="s">
        <v>409</v>
      </c>
      <c r="BN24" t="str">
        <f t="shared" si="14"/>
        <v>Y</v>
      </c>
      <c r="BO24" t="str">
        <f t="shared" si="0"/>
        <v>Y</v>
      </c>
      <c r="BP24" t="str">
        <f t="shared" si="1"/>
        <v>Y</v>
      </c>
      <c r="BQ24" t="str">
        <f t="shared" si="2"/>
        <v>Y</v>
      </c>
      <c r="BR24" t="str">
        <f t="shared" si="3"/>
        <v>Y</v>
      </c>
      <c r="BS24" t="str">
        <f t="shared" si="4"/>
        <v>Y</v>
      </c>
      <c r="BT24" t="str">
        <f t="shared" si="5"/>
        <v>Y</v>
      </c>
      <c r="BU24" t="str">
        <f t="shared" si="6"/>
        <v>Y</v>
      </c>
      <c r="BV24" t="str">
        <f t="shared" si="7"/>
        <v>Y</v>
      </c>
      <c r="BW24" t="str">
        <f t="shared" si="8"/>
        <v>Y</v>
      </c>
      <c r="BX24" t="str">
        <f t="shared" si="9"/>
        <v>Y</v>
      </c>
      <c r="BY24" t="str">
        <f t="shared" si="10"/>
        <v>Y</v>
      </c>
      <c r="BZ24" t="str">
        <f t="shared" si="11"/>
        <v>Y</v>
      </c>
      <c r="CA24" t="str">
        <f t="shared" si="12"/>
        <v>Y</v>
      </c>
      <c r="CB24" t="str">
        <f t="shared" si="13"/>
        <v>Y</v>
      </c>
    </row>
    <row r="25" spans="1:80" ht="50.25" customHeight="1" x14ac:dyDescent="0.2">
      <c r="A25" s="128" t="s">
        <v>411</v>
      </c>
      <c r="B25" s="113" t="s">
        <v>337</v>
      </c>
      <c r="C25" s="113" t="s">
        <v>337</v>
      </c>
      <c r="D25" s="128" t="s">
        <v>411</v>
      </c>
      <c r="E25" s="113" t="s">
        <v>256</v>
      </c>
      <c r="F25" s="113" t="s">
        <v>256</v>
      </c>
      <c r="G25" s="128" t="s">
        <v>412</v>
      </c>
      <c r="H25" s="113" t="s">
        <v>339</v>
      </c>
      <c r="I25" s="113" t="s">
        <v>339</v>
      </c>
      <c r="J25" s="128" t="s">
        <v>411</v>
      </c>
      <c r="K25" s="113" t="s">
        <v>257</v>
      </c>
      <c r="L25" s="113" t="s">
        <v>257</v>
      </c>
      <c r="M25" s="128" t="s">
        <v>411</v>
      </c>
      <c r="N25" s="162" t="s">
        <v>340</v>
      </c>
      <c r="O25" s="162" t="s">
        <v>337</v>
      </c>
      <c r="P25" s="128" t="s">
        <v>411</v>
      </c>
      <c r="Q25" s="114" t="s">
        <v>413</v>
      </c>
      <c r="R25" s="114" t="s">
        <v>413</v>
      </c>
      <c r="S25" s="128" t="s">
        <v>411</v>
      </c>
      <c r="T25" s="114" t="s">
        <v>258</v>
      </c>
      <c r="U25" s="114" t="s">
        <v>258</v>
      </c>
      <c r="V25" s="128" t="s">
        <v>411</v>
      </c>
      <c r="W25" s="114" t="s">
        <v>257</v>
      </c>
      <c r="X25" s="114" t="s">
        <v>257</v>
      </c>
      <c r="Y25" s="128" t="s">
        <v>411</v>
      </c>
      <c r="Z25" s="114" t="s">
        <v>414</v>
      </c>
      <c r="AA25" s="114" t="s">
        <v>414</v>
      </c>
      <c r="AB25" s="128" t="s">
        <v>411</v>
      </c>
      <c r="AC25" s="114" t="s">
        <v>415</v>
      </c>
      <c r="AD25" s="114" t="s">
        <v>415</v>
      </c>
      <c r="AE25" s="128" t="s">
        <v>411</v>
      </c>
      <c r="AF25" s="113" t="s">
        <v>339</v>
      </c>
      <c r="AG25" s="113" t="s">
        <v>339</v>
      </c>
      <c r="AH25" s="128" t="s">
        <v>411</v>
      </c>
      <c r="AI25" s="114" t="s">
        <v>416</v>
      </c>
      <c r="AJ25" s="114" t="s">
        <v>416</v>
      </c>
      <c r="AK25" s="128" t="s">
        <v>411</v>
      </c>
      <c r="AL25" s="114" t="s">
        <v>413</v>
      </c>
      <c r="AM25" s="114" t="s">
        <v>413</v>
      </c>
      <c r="AN25" s="128" t="s">
        <v>411</v>
      </c>
      <c r="AO25" s="162" t="s">
        <v>339</v>
      </c>
      <c r="AP25" s="162" t="s">
        <v>339</v>
      </c>
      <c r="AQ25" s="128" t="s">
        <v>411</v>
      </c>
      <c r="AR25" s="113" t="s">
        <v>342</v>
      </c>
      <c r="AS25" s="113" t="s">
        <v>342</v>
      </c>
      <c r="AT25" s="128" t="s">
        <v>411</v>
      </c>
      <c r="AU25" s="123" t="s">
        <v>417</v>
      </c>
      <c r="AV25" s="123" t="s">
        <v>212</v>
      </c>
      <c r="AW25" s="128" t="s">
        <v>411</v>
      </c>
      <c r="AX25" s="127">
        <v>0</v>
      </c>
      <c r="AY25" s="45" t="s">
        <v>418</v>
      </c>
      <c r="AZ25" s="45" t="s">
        <v>419</v>
      </c>
      <c r="BA25" s="45" t="s">
        <v>420</v>
      </c>
      <c r="BB25" s="45" t="s">
        <v>421</v>
      </c>
      <c r="BC25" s="45" t="s">
        <v>422</v>
      </c>
      <c r="BD25" s="45" t="s">
        <v>422</v>
      </c>
      <c r="BE25" s="45" t="s">
        <v>423</v>
      </c>
      <c r="BF25" s="45" t="s">
        <v>424</v>
      </c>
      <c r="BG25" s="45" t="s">
        <v>425</v>
      </c>
      <c r="BH25" s="45" t="s">
        <v>423</v>
      </c>
      <c r="BI25" s="45" t="s">
        <v>426</v>
      </c>
      <c r="BJ25" s="45" t="s">
        <v>426</v>
      </c>
      <c r="BN25" t="str">
        <f t="shared" si="14"/>
        <v>Y</v>
      </c>
      <c r="BO25" t="str">
        <f t="shared" si="0"/>
        <v>Y</v>
      </c>
      <c r="BP25" t="str">
        <f t="shared" si="1"/>
        <v>Y</v>
      </c>
      <c r="BQ25" t="str">
        <f t="shared" si="2"/>
        <v>Y</v>
      </c>
      <c r="BR25" t="str">
        <f t="shared" si="3"/>
        <v>Y</v>
      </c>
      <c r="BS25" t="str">
        <f t="shared" si="4"/>
        <v>Y</v>
      </c>
      <c r="BT25" t="str">
        <f t="shared" si="5"/>
        <v>Y</v>
      </c>
      <c r="BU25" t="str">
        <f t="shared" si="6"/>
        <v>Y</v>
      </c>
      <c r="BV25" t="str">
        <f t="shared" si="7"/>
        <v>Y</v>
      </c>
      <c r="BW25" t="str">
        <f t="shared" si="8"/>
        <v>Y</v>
      </c>
      <c r="BX25" t="str">
        <f t="shared" si="9"/>
        <v>Y</v>
      </c>
      <c r="BY25" t="str">
        <f t="shared" si="10"/>
        <v>Y</v>
      </c>
      <c r="BZ25" t="str">
        <f t="shared" si="11"/>
        <v>Y</v>
      </c>
      <c r="CA25" t="str">
        <f t="shared" si="12"/>
        <v>Y</v>
      </c>
      <c r="CB25" t="str">
        <f t="shared" si="13"/>
        <v>Y</v>
      </c>
    </row>
    <row r="26" spans="1:80" ht="27" customHeight="1" x14ac:dyDescent="0.2">
      <c r="A26" s="122" t="s">
        <v>427</v>
      </c>
      <c r="B26" s="113" t="s">
        <v>337</v>
      </c>
      <c r="C26" s="113" t="s">
        <v>337</v>
      </c>
      <c r="D26" s="122" t="s">
        <v>427</v>
      </c>
      <c r="E26" s="113" t="s">
        <v>256</v>
      </c>
      <c r="F26" s="113" t="s">
        <v>256</v>
      </c>
      <c r="G26" s="122" t="s">
        <v>427</v>
      </c>
      <c r="H26" s="113" t="s">
        <v>339</v>
      </c>
      <c r="I26" s="113" t="s">
        <v>339</v>
      </c>
      <c r="J26" s="122" t="s">
        <v>427</v>
      </c>
      <c r="K26" s="113" t="s">
        <v>257</v>
      </c>
      <c r="L26" s="113" t="s">
        <v>257</v>
      </c>
      <c r="M26" s="122" t="s">
        <v>427</v>
      </c>
      <c r="N26" s="157" t="s">
        <v>340</v>
      </c>
      <c r="O26" s="157" t="s">
        <v>337</v>
      </c>
      <c r="P26" s="122" t="s">
        <v>427</v>
      </c>
      <c r="Q26" s="114" t="s">
        <v>428</v>
      </c>
      <c r="R26" s="114" t="s">
        <v>428</v>
      </c>
      <c r="S26" s="122" t="s">
        <v>427</v>
      </c>
      <c r="T26" s="113" t="s">
        <v>258</v>
      </c>
      <c r="U26" s="113" t="s">
        <v>258</v>
      </c>
      <c r="V26" s="122" t="s">
        <v>427</v>
      </c>
      <c r="W26" s="114" t="s">
        <v>257</v>
      </c>
      <c r="X26" s="114" t="s">
        <v>257</v>
      </c>
      <c r="Y26" s="122" t="s">
        <v>427</v>
      </c>
      <c r="Z26" s="114" t="s">
        <v>429</v>
      </c>
      <c r="AA26" s="114" t="s">
        <v>429</v>
      </c>
      <c r="AB26" s="122" t="s">
        <v>427</v>
      </c>
      <c r="AC26" s="114" t="s">
        <v>430</v>
      </c>
      <c r="AD26" s="114" t="s">
        <v>430</v>
      </c>
      <c r="AE26" s="122" t="s">
        <v>427</v>
      </c>
      <c r="AF26" s="113" t="s">
        <v>339</v>
      </c>
      <c r="AG26" s="113" t="s">
        <v>339</v>
      </c>
      <c r="AH26" s="122" t="s">
        <v>427</v>
      </c>
      <c r="AI26" s="114" t="s">
        <v>431</v>
      </c>
      <c r="AJ26" s="114" t="s">
        <v>431</v>
      </c>
      <c r="AK26" s="122" t="s">
        <v>427</v>
      </c>
      <c r="AL26" s="114" t="s">
        <v>432</v>
      </c>
      <c r="AM26" s="114" t="s">
        <v>432</v>
      </c>
      <c r="AN26" s="122" t="s">
        <v>427</v>
      </c>
      <c r="AO26" s="162" t="s">
        <v>339</v>
      </c>
      <c r="AP26" s="162" t="s">
        <v>339</v>
      </c>
      <c r="AQ26" s="122" t="s">
        <v>427</v>
      </c>
      <c r="AR26" s="113" t="s">
        <v>342</v>
      </c>
      <c r="AS26" s="113" t="s">
        <v>342</v>
      </c>
      <c r="AT26" s="122" t="s">
        <v>427</v>
      </c>
      <c r="AU26" s="123" t="s">
        <v>433</v>
      </c>
      <c r="AV26" s="123" t="s">
        <v>212</v>
      </c>
      <c r="AW26" s="122" t="s">
        <v>427</v>
      </c>
      <c r="AX26" s="118">
        <v>0</v>
      </c>
      <c r="AY26" s="118">
        <v>0</v>
      </c>
      <c r="AZ26" s="118">
        <v>0</v>
      </c>
      <c r="BA26" s="118">
        <v>0</v>
      </c>
      <c r="BB26" s="118">
        <v>0</v>
      </c>
      <c r="BC26" s="45" t="s">
        <v>434</v>
      </c>
      <c r="BD26" s="45" t="s">
        <v>434</v>
      </c>
      <c r="BE26" s="45" t="s">
        <v>423</v>
      </c>
      <c r="BF26" s="45" t="s">
        <v>435</v>
      </c>
      <c r="BG26" s="45" t="s">
        <v>435</v>
      </c>
      <c r="BH26" s="45" t="s">
        <v>423</v>
      </c>
      <c r="BI26" s="45" t="s">
        <v>426</v>
      </c>
      <c r="BJ26" s="45" t="s">
        <v>426</v>
      </c>
      <c r="BN26" t="str">
        <f t="shared" si="14"/>
        <v>Y</v>
      </c>
      <c r="BO26" t="str">
        <f t="shared" si="0"/>
        <v>Y</v>
      </c>
      <c r="BP26" t="str">
        <f t="shared" si="1"/>
        <v>Y</v>
      </c>
      <c r="BQ26" t="str">
        <f t="shared" si="2"/>
        <v>Y</v>
      </c>
      <c r="BR26" t="str">
        <f t="shared" si="3"/>
        <v>Y</v>
      </c>
      <c r="BS26" t="str">
        <f t="shared" si="4"/>
        <v>Y</v>
      </c>
      <c r="BT26" t="str">
        <f t="shared" si="5"/>
        <v>Y</v>
      </c>
      <c r="BU26" t="str">
        <f t="shared" si="6"/>
        <v>Y</v>
      </c>
      <c r="BV26" t="str">
        <f t="shared" si="7"/>
        <v>Y</v>
      </c>
      <c r="BW26" t="str">
        <f t="shared" si="8"/>
        <v>Y</v>
      </c>
      <c r="BX26" t="str">
        <f t="shared" si="9"/>
        <v>Y</v>
      </c>
      <c r="BY26" t="str">
        <f t="shared" si="10"/>
        <v>Y</v>
      </c>
      <c r="BZ26" t="str">
        <f t="shared" si="11"/>
        <v>Y</v>
      </c>
      <c r="CA26" t="str">
        <f t="shared" si="12"/>
        <v>Y</v>
      </c>
      <c r="CB26" t="str">
        <f t="shared" si="13"/>
        <v>Y</v>
      </c>
    </row>
    <row r="27" spans="1:80" ht="22.15" customHeight="1" x14ac:dyDescent="0.2">
      <c r="A27" s="128" t="s">
        <v>436</v>
      </c>
      <c r="B27" s="129" t="s">
        <v>437</v>
      </c>
      <c r="C27" s="129" t="s">
        <v>437</v>
      </c>
      <c r="D27" s="128" t="s">
        <v>436</v>
      </c>
      <c r="E27" s="113" t="s">
        <v>256</v>
      </c>
      <c r="F27" s="113" t="s">
        <v>256</v>
      </c>
      <c r="G27" s="128" t="s">
        <v>436</v>
      </c>
      <c r="H27" s="125">
        <v>0</v>
      </c>
      <c r="I27" s="125">
        <v>0</v>
      </c>
      <c r="J27" s="128" t="s">
        <v>436</v>
      </c>
      <c r="K27" s="113" t="s">
        <v>438</v>
      </c>
      <c r="L27" s="113" t="s">
        <v>438</v>
      </c>
      <c r="M27" s="128" t="s">
        <v>436</v>
      </c>
      <c r="N27" s="159">
        <v>0</v>
      </c>
      <c r="O27" s="159">
        <v>0</v>
      </c>
      <c r="P27" s="128" t="s">
        <v>436</v>
      </c>
      <c r="Q27" s="125">
        <v>35</v>
      </c>
      <c r="R27" s="125">
        <v>35</v>
      </c>
      <c r="S27" s="128" t="s">
        <v>436</v>
      </c>
      <c r="T27" s="113" t="s">
        <v>258</v>
      </c>
      <c r="U27" s="113" t="s">
        <v>258</v>
      </c>
      <c r="V27" s="128" t="s">
        <v>436</v>
      </c>
      <c r="W27" s="129">
        <v>35</v>
      </c>
      <c r="X27" s="129">
        <v>35</v>
      </c>
      <c r="Y27" s="128" t="s">
        <v>436</v>
      </c>
      <c r="Z27" s="125">
        <v>10</v>
      </c>
      <c r="AA27" s="125">
        <v>10</v>
      </c>
      <c r="AB27" s="128" t="s">
        <v>436</v>
      </c>
      <c r="AC27" s="125">
        <v>20</v>
      </c>
      <c r="AD27" s="125">
        <v>20</v>
      </c>
      <c r="AE27" s="128" t="s">
        <v>436</v>
      </c>
      <c r="AF27" s="125">
        <v>0</v>
      </c>
      <c r="AG27" s="125">
        <v>0</v>
      </c>
      <c r="AH27" s="128" t="s">
        <v>436</v>
      </c>
      <c r="AI27" s="125">
        <v>35</v>
      </c>
      <c r="AJ27" s="125">
        <v>30</v>
      </c>
      <c r="AK27" s="128" t="s">
        <v>436</v>
      </c>
      <c r="AL27" s="125">
        <v>40</v>
      </c>
      <c r="AM27" s="125">
        <v>40</v>
      </c>
      <c r="AN27" s="128" t="s">
        <v>436</v>
      </c>
      <c r="AO27" s="159">
        <v>0</v>
      </c>
      <c r="AP27" s="159">
        <v>0</v>
      </c>
      <c r="AQ27" s="128" t="s">
        <v>436</v>
      </c>
      <c r="AR27" s="113" t="s">
        <v>439</v>
      </c>
      <c r="AS27" s="113" t="s">
        <v>440</v>
      </c>
      <c r="AT27" s="128" t="s">
        <v>436</v>
      </c>
      <c r="AU27" s="139">
        <v>30</v>
      </c>
      <c r="AV27" s="123" t="s">
        <v>212</v>
      </c>
      <c r="AW27" s="128" t="s">
        <v>436</v>
      </c>
      <c r="AX27" s="140">
        <v>5</v>
      </c>
      <c r="AY27" s="140">
        <v>15</v>
      </c>
      <c r="AZ27" s="140">
        <v>20</v>
      </c>
      <c r="BA27" s="140">
        <v>30</v>
      </c>
      <c r="BB27" s="140">
        <v>50</v>
      </c>
      <c r="BC27" s="140">
        <v>30</v>
      </c>
      <c r="BD27" s="140">
        <v>30</v>
      </c>
      <c r="BE27" s="140">
        <v>40</v>
      </c>
      <c r="BF27" s="140">
        <v>0</v>
      </c>
      <c r="BG27" s="140">
        <v>0</v>
      </c>
      <c r="BH27" s="140">
        <v>30</v>
      </c>
      <c r="BI27" s="140">
        <v>30</v>
      </c>
      <c r="BJ27" s="140">
        <v>30</v>
      </c>
      <c r="BN27" t="str">
        <f t="shared" si="14"/>
        <v>Y</v>
      </c>
      <c r="BO27" t="str">
        <f t="shared" si="0"/>
        <v>Y</v>
      </c>
      <c r="BP27" t="str">
        <f t="shared" si="1"/>
        <v>Y</v>
      </c>
      <c r="BQ27" t="str">
        <f t="shared" si="2"/>
        <v>Y</v>
      </c>
      <c r="BR27" t="str">
        <f t="shared" si="3"/>
        <v>Y</v>
      </c>
      <c r="BS27" t="str">
        <f t="shared" si="4"/>
        <v>Y</v>
      </c>
      <c r="BT27" t="str">
        <f t="shared" si="5"/>
        <v>Y</v>
      </c>
      <c r="BU27" t="str">
        <f t="shared" si="6"/>
        <v>Y</v>
      </c>
      <c r="BV27" t="str">
        <f t="shared" si="7"/>
        <v>Y</v>
      </c>
      <c r="BW27" t="str">
        <f t="shared" si="8"/>
        <v>Y</v>
      </c>
      <c r="BX27" t="str">
        <f t="shared" si="9"/>
        <v>Y</v>
      </c>
      <c r="BY27" t="str">
        <f t="shared" si="10"/>
        <v>Y</v>
      </c>
      <c r="BZ27" t="str">
        <f t="shared" si="11"/>
        <v>Y</v>
      </c>
      <c r="CA27" t="str">
        <f t="shared" si="12"/>
        <v>Y</v>
      </c>
      <c r="CB27" t="str">
        <f t="shared" si="13"/>
        <v>Y</v>
      </c>
    </row>
    <row r="28" spans="1:80" ht="27" customHeight="1" x14ac:dyDescent="0.2">
      <c r="A28" s="128" t="s">
        <v>441</v>
      </c>
      <c r="B28" s="114" t="s">
        <v>337</v>
      </c>
      <c r="C28" s="114" t="s">
        <v>337</v>
      </c>
      <c r="D28" s="128" t="s">
        <v>441</v>
      </c>
      <c r="E28" s="114" t="s">
        <v>256</v>
      </c>
      <c r="F28" s="114" t="s">
        <v>256</v>
      </c>
      <c r="G28" s="128" t="s">
        <v>441</v>
      </c>
      <c r="H28" s="114" t="s">
        <v>339</v>
      </c>
      <c r="I28" s="114" t="s">
        <v>339</v>
      </c>
      <c r="J28" s="128" t="s">
        <v>441</v>
      </c>
      <c r="K28" s="114" t="s">
        <v>257</v>
      </c>
      <c r="L28" s="114" t="s">
        <v>257</v>
      </c>
      <c r="M28" s="128" t="s">
        <v>441</v>
      </c>
      <c r="N28" s="162" t="s">
        <v>340</v>
      </c>
      <c r="O28" s="162" t="s">
        <v>337</v>
      </c>
      <c r="P28" s="128" t="s">
        <v>441</v>
      </c>
      <c r="Q28" s="114" t="s">
        <v>413</v>
      </c>
      <c r="R28" s="114" t="s">
        <v>413</v>
      </c>
      <c r="S28" s="128" t="s">
        <v>441</v>
      </c>
      <c r="T28" s="114" t="s">
        <v>258</v>
      </c>
      <c r="U28" s="114" t="s">
        <v>258</v>
      </c>
      <c r="V28" s="128" t="s">
        <v>441</v>
      </c>
      <c r="W28" s="114" t="s">
        <v>257</v>
      </c>
      <c r="X28" s="114" t="s">
        <v>257</v>
      </c>
      <c r="Y28" s="128" t="s">
        <v>441</v>
      </c>
      <c r="Z28" s="114" t="s">
        <v>414</v>
      </c>
      <c r="AA28" s="114" t="s">
        <v>414</v>
      </c>
      <c r="AB28" s="128" t="s">
        <v>441</v>
      </c>
      <c r="AC28" s="114" t="s">
        <v>415</v>
      </c>
      <c r="AD28" s="114" t="s">
        <v>415</v>
      </c>
      <c r="AE28" s="128" t="s">
        <v>441</v>
      </c>
      <c r="AF28" s="114" t="s">
        <v>339</v>
      </c>
      <c r="AG28" s="114" t="s">
        <v>339</v>
      </c>
      <c r="AH28" s="128" t="s">
        <v>441</v>
      </c>
      <c r="AI28" s="114" t="s">
        <v>416</v>
      </c>
      <c r="AJ28" s="114" t="s">
        <v>416</v>
      </c>
      <c r="AK28" s="128" t="s">
        <v>441</v>
      </c>
      <c r="AL28" s="114" t="s">
        <v>413</v>
      </c>
      <c r="AM28" s="114" t="s">
        <v>413</v>
      </c>
      <c r="AN28" s="128" t="s">
        <v>441</v>
      </c>
      <c r="AO28" s="162" t="s">
        <v>339</v>
      </c>
      <c r="AP28" s="162" t="s">
        <v>339</v>
      </c>
      <c r="AQ28" s="128" t="s">
        <v>441</v>
      </c>
      <c r="AR28" s="114" t="s">
        <v>342</v>
      </c>
      <c r="AS28" s="114" t="s">
        <v>342</v>
      </c>
      <c r="AT28" s="128" t="s">
        <v>441</v>
      </c>
      <c r="AU28" s="131" t="s">
        <v>417</v>
      </c>
      <c r="AV28" s="131" t="s">
        <v>212</v>
      </c>
      <c r="AW28" s="128" t="s">
        <v>441</v>
      </c>
      <c r="AX28" s="118">
        <v>0</v>
      </c>
      <c r="AY28" s="132" t="s">
        <v>418</v>
      </c>
      <c r="AZ28" s="132" t="s">
        <v>419</v>
      </c>
      <c r="BA28" s="132" t="s">
        <v>420</v>
      </c>
      <c r="BB28" s="132" t="s">
        <v>421</v>
      </c>
      <c r="BC28" s="132" t="s">
        <v>422</v>
      </c>
      <c r="BD28" s="132" t="s">
        <v>422</v>
      </c>
      <c r="BE28" s="132" t="s">
        <v>423</v>
      </c>
      <c r="BF28" s="132" t="s">
        <v>424</v>
      </c>
      <c r="BG28" s="132" t="s">
        <v>425</v>
      </c>
      <c r="BH28" s="132" t="s">
        <v>423</v>
      </c>
      <c r="BI28" s="132" t="s">
        <v>426</v>
      </c>
      <c r="BJ28" s="132" t="s">
        <v>426</v>
      </c>
      <c r="BN28" t="str">
        <f t="shared" si="14"/>
        <v>Y</v>
      </c>
      <c r="BO28" t="str">
        <f t="shared" si="0"/>
        <v>Y</v>
      </c>
      <c r="BP28" t="str">
        <f t="shared" si="1"/>
        <v>Y</v>
      </c>
      <c r="BQ28" t="str">
        <f t="shared" si="2"/>
        <v>Y</v>
      </c>
      <c r="BR28" t="str">
        <f t="shared" si="3"/>
        <v>Y</v>
      </c>
      <c r="BS28" t="str">
        <f t="shared" si="4"/>
        <v>Y</v>
      </c>
      <c r="BT28" t="str">
        <f t="shared" si="5"/>
        <v>Y</v>
      </c>
      <c r="BU28" t="str">
        <f t="shared" si="6"/>
        <v>Y</v>
      </c>
      <c r="BV28" t="str">
        <f t="shared" si="7"/>
        <v>Y</v>
      </c>
      <c r="BW28" t="str">
        <f t="shared" si="8"/>
        <v>Y</v>
      </c>
      <c r="BX28" t="str">
        <f t="shared" si="9"/>
        <v>Y</v>
      </c>
      <c r="BY28" t="str">
        <f t="shared" si="10"/>
        <v>Y</v>
      </c>
      <c r="BZ28" t="str">
        <f t="shared" si="11"/>
        <v>Y</v>
      </c>
      <c r="CA28" t="str">
        <f t="shared" si="12"/>
        <v>Y</v>
      </c>
      <c r="CB28" t="str">
        <f t="shared" si="13"/>
        <v>Y</v>
      </c>
    </row>
    <row r="29" spans="1:80" ht="22.15" customHeight="1" x14ac:dyDescent="0.2">
      <c r="A29" s="122" t="s">
        <v>442</v>
      </c>
      <c r="B29" s="129" t="s">
        <v>437</v>
      </c>
      <c r="C29" s="200" t="s">
        <v>443</v>
      </c>
      <c r="D29" s="122" t="s">
        <v>442</v>
      </c>
      <c r="E29" s="113" t="s">
        <v>256</v>
      </c>
      <c r="F29" s="113" t="s">
        <v>256</v>
      </c>
      <c r="G29" s="122" t="s">
        <v>442</v>
      </c>
      <c r="H29" s="125">
        <v>0</v>
      </c>
      <c r="I29" s="125">
        <v>0</v>
      </c>
      <c r="J29" s="122" t="s">
        <v>442</v>
      </c>
      <c r="K29" s="113" t="s">
        <v>438</v>
      </c>
      <c r="L29" s="113" t="s">
        <v>438</v>
      </c>
      <c r="M29" s="122" t="s">
        <v>442</v>
      </c>
      <c r="N29" s="159">
        <v>0</v>
      </c>
      <c r="O29" s="159">
        <v>0</v>
      </c>
      <c r="P29" s="122" t="s">
        <v>442</v>
      </c>
      <c r="Q29" s="125">
        <v>35</v>
      </c>
      <c r="R29" s="125">
        <v>35</v>
      </c>
      <c r="S29" s="122" t="s">
        <v>442</v>
      </c>
      <c r="T29" s="113" t="s">
        <v>258</v>
      </c>
      <c r="U29" s="113" t="s">
        <v>258</v>
      </c>
      <c r="V29" s="122" t="s">
        <v>442</v>
      </c>
      <c r="W29" s="125">
        <v>35</v>
      </c>
      <c r="X29" s="125">
        <v>35</v>
      </c>
      <c r="Y29" s="122" t="s">
        <v>442</v>
      </c>
      <c r="Z29" s="125">
        <v>10</v>
      </c>
      <c r="AA29" s="125">
        <v>10</v>
      </c>
      <c r="AB29" s="122" t="s">
        <v>442</v>
      </c>
      <c r="AC29" s="125">
        <v>20</v>
      </c>
      <c r="AD29" s="125">
        <v>20</v>
      </c>
      <c r="AE29" s="122" t="s">
        <v>442</v>
      </c>
      <c r="AF29" s="125">
        <v>0</v>
      </c>
      <c r="AG29" s="125">
        <v>0</v>
      </c>
      <c r="AH29" s="122" t="s">
        <v>442</v>
      </c>
      <c r="AI29" s="125">
        <v>35</v>
      </c>
      <c r="AJ29" s="125">
        <v>30</v>
      </c>
      <c r="AK29" s="122" t="s">
        <v>442</v>
      </c>
      <c r="AL29" s="125">
        <v>40</v>
      </c>
      <c r="AM29" s="125">
        <v>40</v>
      </c>
      <c r="AN29" s="122" t="s">
        <v>442</v>
      </c>
      <c r="AO29" s="159">
        <v>0</v>
      </c>
      <c r="AP29" s="159">
        <v>0</v>
      </c>
      <c r="AQ29" s="122" t="s">
        <v>442</v>
      </c>
      <c r="AR29" s="113" t="s">
        <v>440</v>
      </c>
      <c r="AS29" s="113" t="s">
        <v>440</v>
      </c>
      <c r="AT29" s="122" t="s">
        <v>442</v>
      </c>
      <c r="AU29" s="139">
        <v>30</v>
      </c>
      <c r="AV29" s="123" t="s">
        <v>212</v>
      </c>
      <c r="AW29" s="122" t="s">
        <v>442</v>
      </c>
      <c r="AX29" s="140">
        <v>5</v>
      </c>
      <c r="AY29" s="140">
        <v>15</v>
      </c>
      <c r="AZ29" s="140">
        <v>20</v>
      </c>
      <c r="BA29" s="140">
        <v>30</v>
      </c>
      <c r="BB29" s="140">
        <v>50</v>
      </c>
      <c r="BC29" s="140">
        <v>30</v>
      </c>
      <c r="BD29" s="140">
        <v>30</v>
      </c>
      <c r="BE29" s="140">
        <v>40</v>
      </c>
      <c r="BF29" s="140">
        <v>0</v>
      </c>
      <c r="BG29" s="140">
        <v>0</v>
      </c>
      <c r="BH29" s="140">
        <v>30</v>
      </c>
      <c r="BI29" s="140">
        <v>30</v>
      </c>
      <c r="BJ29" s="140">
        <v>30</v>
      </c>
      <c r="BN29" t="str">
        <f t="shared" si="14"/>
        <v>Y</v>
      </c>
      <c r="BO29" t="str">
        <f t="shared" si="0"/>
        <v>Y</v>
      </c>
      <c r="BP29" t="str">
        <f t="shared" si="1"/>
        <v>Y</v>
      </c>
      <c r="BQ29" t="str">
        <f t="shared" si="2"/>
        <v>Y</v>
      </c>
      <c r="BR29" t="str">
        <f t="shared" si="3"/>
        <v>Y</v>
      </c>
      <c r="BS29" t="str">
        <f t="shared" si="4"/>
        <v>Y</v>
      </c>
      <c r="BT29" t="str">
        <f t="shared" si="5"/>
        <v>Y</v>
      </c>
      <c r="BU29" t="str">
        <f t="shared" si="6"/>
        <v>Y</v>
      </c>
      <c r="BV29" t="str">
        <f t="shared" si="7"/>
        <v>Y</v>
      </c>
      <c r="BW29" t="str">
        <f t="shared" si="8"/>
        <v>Y</v>
      </c>
      <c r="BX29" t="str">
        <f t="shared" si="9"/>
        <v>Y</v>
      </c>
      <c r="BY29" t="str">
        <f t="shared" si="10"/>
        <v>Y</v>
      </c>
      <c r="BZ29" t="str">
        <f t="shared" si="11"/>
        <v>Y</v>
      </c>
      <c r="CA29" t="str">
        <f t="shared" si="12"/>
        <v>Y</v>
      </c>
      <c r="CB29" t="str">
        <f t="shared" si="13"/>
        <v>Y</v>
      </c>
    </row>
    <row r="30" spans="1:80" ht="23.1" customHeight="1" x14ac:dyDescent="0.2">
      <c r="A30" s="128" t="s">
        <v>444</v>
      </c>
      <c r="B30" s="114" t="s">
        <v>337</v>
      </c>
      <c r="C30" s="114" t="s">
        <v>337</v>
      </c>
      <c r="D30" s="128" t="s">
        <v>444</v>
      </c>
      <c r="E30" s="114" t="s">
        <v>256</v>
      </c>
      <c r="F30" s="114" t="s">
        <v>256</v>
      </c>
      <c r="G30" s="128" t="s">
        <v>444</v>
      </c>
      <c r="H30" s="114" t="s">
        <v>339</v>
      </c>
      <c r="I30" s="114" t="s">
        <v>339</v>
      </c>
      <c r="J30" s="128" t="s">
        <v>444</v>
      </c>
      <c r="K30" s="114" t="s">
        <v>257</v>
      </c>
      <c r="L30" s="114" t="s">
        <v>257</v>
      </c>
      <c r="M30" s="128" t="s">
        <v>444</v>
      </c>
      <c r="N30" s="162" t="s">
        <v>340</v>
      </c>
      <c r="O30" s="162" t="s">
        <v>337</v>
      </c>
      <c r="P30" s="128" t="s">
        <v>444</v>
      </c>
      <c r="Q30" s="114" t="s">
        <v>413</v>
      </c>
      <c r="R30" s="114" t="s">
        <v>413</v>
      </c>
      <c r="S30" s="128" t="s">
        <v>444</v>
      </c>
      <c r="T30" s="114" t="s">
        <v>258</v>
      </c>
      <c r="U30" s="114" t="s">
        <v>258</v>
      </c>
      <c r="V30" s="128" t="s">
        <v>444</v>
      </c>
      <c r="W30" s="114" t="s">
        <v>257</v>
      </c>
      <c r="X30" s="114" t="s">
        <v>257</v>
      </c>
      <c r="Y30" s="128" t="s">
        <v>444</v>
      </c>
      <c r="Z30" s="114" t="s">
        <v>414</v>
      </c>
      <c r="AA30" s="114" t="s">
        <v>414</v>
      </c>
      <c r="AB30" s="128" t="s">
        <v>444</v>
      </c>
      <c r="AC30" s="114" t="s">
        <v>445</v>
      </c>
      <c r="AD30" s="114" t="s">
        <v>445</v>
      </c>
      <c r="AE30" s="128" t="s">
        <v>444</v>
      </c>
      <c r="AF30" s="114" t="s">
        <v>339</v>
      </c>
      <c r="AG30" s="114" t="s">
        <v>339</v>
      </c>
      <c r="AH30" s="128" t="s">
        <v>444</v>
      </c>
      <c r="AI30" s="114" t="s">
        <v>416</v>
      </c>
      <c r="AJ30" s="114" t="s">
        <v>416</v>
      </c>
      <c r="AK30" s="128" t="s">
        <v>444</v>
      </c>
      <c r="AL30" s="114" t="s">
        <v>413</v>
      </c>
      <c r="AM30" s="114" t="s">
        <v>413</v>
      </c>
      <c r="AN30" s="128" t="s">
        <v>444</v>
      </c>
      <c r="AO30" s="162" t="s">
        <v>339</v>
      </c>
      <c r="AP30" s="162" t="s">
        <v>339</v>
      </c>
      <c r="AQ30" s="128" t="s">
        <v>444</v>
      </c>
      <c r="AR30" s="114" t="s">
        <v>342</v>
      </c>
      <c r="AS30" s="114" t="s">
        <v>342</v>
      </c>
      <c r="AT30" s="128" t="s">
        <v>444</v>
      </c>
      <c r="AU30" s="131" t="s">
        <v>417</v>
      </c>
      <c r="AV30" s="131" t="s">
        <v>212</v>
      </c>
      <c r="AW30" s="128" t="s">
        <v>444</v>
      </c>
      <c r="AX30" s="118">
        <v>0</v>
      </c>
      <c r="AY30" s="132" t="s">
        <v>418</v>
      </c>
      <c r="AZ30" s="132" t="s">
        <v>419</v>
      </c>
      <c r="BA30" s="132" t="s">
        <v>420</v>
      </c>
      <c r="BB30" s="132" t="s">
        <v>421</v>
      </c>
      <c r="BC30" s="132" t="s">
        <v>422</v>
      </c>
      <c r="BD30" s="132" t="s">
        <v>422</v>
      </c>
      <c r="BE30" s="132" t="s">
        <v>423</v>
      </c>
      <c r="BF30" s="132" t="s">
        <v>424</v>
      </c>
      <c r="BG30" s="132" t="s">
        <v>425</v>
      </c>
      <c r="BH30" s="132" t="s">
        <v>423</v>
      </c>
      <c r="BI30" s="132" t="s">
        <v>426</v>
      </c>
      <c r="BJ30" s="132" t="s">
        <v>426</v>
      </c>
      <c r="BN30" t="str">
        <f t="shared" si="14"/>
        <v>Y</v>
      </c>
      <c r="BO30" t="str">
        <f t="shared" si="0"/>
        <v>Y</v>
      </c>
      <c r="BP30" t="str">
        <f t="shared" si="1"/>
        <v>Y</v>
      </c>
      <c r="BQ30" t="str">
        <f t="shared" si="2"/>
        <v>Y</v>
      </c>
      <c r="BR30" t="str">
        <f t="shared" si="3"/>
        <v>Y</v>
      </c>
      <c r="BS30" t="str">
        <f t="shared" si="4"/>
        <v>Y</v>
      </c>
      <c r="BT30" t="str">
        <f t="shared" si="5"/>
        <v>Y</v>
      </c>
      <c r="BU30" t="str">
        <f t="shared" si="6"/>
        <v>Y</v>
      </c>
      <c r="BV30" t="str">
        <f t="shared" si="7"/>
        <v>Y</v>
      </c>
      <c r="BW30" t="str">
        <f t="shared" si="8"/>
        <v>Y</v>
      </c>
      <c r="BX30" t="str">
        <f t="shared" si="9"/>
        <v>Y</v>
      </c>
      <c r="BY30" t="str">
        <f t="shared" si="10"/>
        <v>Y</v>
      </c>
      <c r="BZ30" t="str">
        <f t="shared" si="11"/>
        <v>Y</v>
      </c>
      <c r="CA30" t="str">
        <f t="shared" si="12"/>
        <v>Y</v>
      </c>
      <c r="CB30" t="str">
        <f t="shared" si="13"/>
        <v>Y</v>
      </c>
    </row>
    <row r="31" spans="1:80" ht="26.25" customHeight="1" x14ac:dyDescent="0.2">
      <c r="A31" s="128" t="s">
        <v>446</v>
      </c>
      <c r="B31" s="129">
        <v>0</v>
      </c>
      <c r="C31" s="129">
        <v>0</v>
      </c>
      <c r="D31" s="128" t="s">
        <v>446</v>
      </c>
      <c r="E31" s="114" t="s">
        <v>447</v>
      </c>
      <c r="F31" s="114" t="s">
        <v>447</v>
      </c>
      <c r="G31" s="128" t="s">
        <v>446</v>
      </c>
      <c r="H31" s="129">
        <v>0</v>
      </c>
      <c r="I31" s="129">
        <v>0</v>
      </c>
      <c r="J31" s="128" t="s">
        <v>446</v>
      </c>
      <c r="K31" s="114" t="s">
        <v>447</v>
      </c>
      <c r="L31" s="114" t="s">
        <v>447</v>
      </c>
      <c r="M31" s="128" t="s">
        <v>446</v>
      </c>
      <c r="N31" s="160">
        <v>0</v>
      </c>
      <c r="O31" s="160">
        <v>0</v>
      </c>
      <c r="P31" s="128" t="s">
        <v>446</v>
      </c>
      <c r="Q31" s="129">
        <v>0</v>
      </c>
      <c r="R31" s="129">
        <v>0</v>
      </c>
      <c r="S31" s="128" t="s">
        <v>446</v>
      </c>
      <c r="T31" s="134" t="s">
        <v>448</v>
      </c>
      <c r="U31" s="134" t="s">
        <v>448</v>
      </c>
      <c r="V31" s="128" t="s">
        <v>446</v>
      </c>
      <c r="W31" s="129">
        <v>0</v>
      </c>
      <c r="X31" s="129">
        <v>0</v>
      </c>
      <c r="Y31" s="128" t="s">
        <v>446</v>
      </c>
      <c r="Z31" s="129">
        <v>0</v>
      </c>
      <c r="AA31" s="129">
        <v>0</v>
      </c>
      <c r="AB31" s="128" t="s">
        <v>446</v>
      </c>
      <c r="AC31" s="129">
        <v>0</v>
      </c>
      <c r="AD31" s="129">
        <v>0</v>
      </c>
      <c r="AE31" s="128" t="s">
        <v>446</v>
      </c>
      <c r="AF31" s="129">
        <v>0</v>
      </c>
      <c r="AG31" s="129">
        <v>0</v>
      </c>
      <c r="AH31" s="128" t="s">
        <v>446</v>
      </c>
      <c r="AI31" s="129">
        <v>0</v>
      </c>
      <c r="AJ31" s="129">
        <v>0</v>
      </c>
      <c r="AK31" s="128" t="s">
        <v>446</v>
      </c>
      <c r="AL31" s="130">
        <v>0</v>
      </c>
      <c r="AM31" s="130">
        <v>0</v>
      </c>
      <c r="AN31" s="128" t="s">
        <v>446</v>
      </c>
      <c r="AO31" s="160">
        <v>0</v>
      </c>
      <c r="AP31" s="160">
        <v>0</v>
      </c>
      <c r="AQ31" s="128" t="s">
        <v>446</v>
      </c>
      <c r="AR31" s="129">
        <v>0</v>
      </c>
      <c r="AS31" s="129">
        <v>0</v>
      </c>
      <c r="AT31" s="128" t="s">
        <v>446</v>
      </c>
      <c r="AU31" s="126">
        <v>0</v>
      </c>
      <c r="AV31" s="126" t="s">
        <v>212</v>
      </c>
      <c r="AW31" s="128" t="s">
        <v>449</v>
      </c>
      <c r="AX31" s="129">
        <v>0</v>
      </c>
      <c r="AY31" s="129">
        <v>0</v>
      </c>
      <c r="AZ31" s="129">
        <v>0</v>
      </c>
      <c r="BA31" s="129">
        <v>0</v>
      </c>
      <c r="BB31" s="129">
        <v>0</v>
      </c>
      <c r="BC31" s="129">
        <v>0</v>
      </c>
      <c r="BD31" s="129">
        <v>0</v>
      </c>
      <c r="BE31" s="129">
        <v>0</v>
      </c>
      <c r="BF31" s="114" t="s">
        <v>438</v>
      </c>
      <c r="BG31" s="114" t="s">
        <v>438</v>
      </c>
      <c r="BH31" s="114" t="s">
        <v>438</v>
      </c>
      <c r="BI31" s="129">
        <v>0</v>
      </c>
      <c r="BJ31" s="129">
        <v>0</v>
      </c>
      <c r="BN31" t="str">
        <f t="shared" si="14"/>
        <v>Y</v>
      </c>
      <c r="BO31" t="str">
        <f t="shared" si="0"/>
        <v>Y</v>
      </c>
      <c r="BP31" t="str">
        <f t="shared" si="1"/>
        <v>Y</v>
      </c>
      <c r="BQ31" t="str">
        <f t="shared" si="2"/>
        <v>Y</v>
      </c>
      <c r="BR31" t="str">
        <f t="shared" si="3"/>
        <v>Y</v>
      </c>
      <c r="BS31" t="str">
        <f t="shared" si="4"/>
        <v>Y</v>
      </c>
      <c r="BT31" t="str">
        <f t="shared" si="5"/>
        <v>Y</v>
      </c>
      <c r="BU31" t="str">
        <f t="shared" si="6"/>
        <v>Y</v>
      </c>
      <c r="BV31" t="str">
        <f t="shared" si="7"/>
        <v>Y</v>
      </c>
      <c r="BW31" t="str">
        <f t="shared" si="8"/>
        <v>Y</v>
      </c>
      <c r="BX31" t="str">
        <f t="shared" si="9"/>
        <v>Y</v>
      </c>
      <c r="BY31" t="str">
        <f t="shared" si="10"/>
        <v>Y</v>
      </c>
      <c r="BZ31" t="str">
        <f t="shared" si="11"/>
        <v>Y</v>
      </c>
      <c r="CA31" t="str">
        <f t="shared" si="12"/>
        <v>Y</v>
      </c>
      <c r="CB31" t="str">
        <f t="shared" si="13"/>
        <v>N</v>
      </c>
    </row>
    <row r="32" spans="1:80" ht="45" customHeight="1" x14ac:dyDescent="0.2">
      <c r="A32" s="128" t="s">
        <v>107</v>
      </c>
      <c r="B32" s="114" t="s">
        <v>450</v>
      </c>
      <c r="C32" s="114" t="s">
        <v>451</v>
      </c>
      <c r="D32" s="128" t="s">
        <v>107</v>
      </c>
      <c r="E32" s="114" t="s">
        <v>452</v>
      </c>
      <c r="F32" s="114" t="s">
        <v>452</v>
      </c>
      <c r="G32" s="128" t="s">
        <v>107</v>
      </c>
      <c r="H32" s="113" t="s">
        <v>453</v>
      </c>
      <c r="I32" s="113" t="s">
        <v>453</v>
      </c>
      <c r="J32" s="128" t="s">
        <v>107</v>
      </c>
      <c r="K32" s="114" t="s">
        <v>454</v>
      </c>
      <c r="L32" s="114" t="s">
        <v>454</v>
      </c>
      <c r="M32" s="128" t="s">
        <v>107</v>
      </c>
      <c r="N32" s="157" t="s">
        <v>455</v>
      </c>
      <c r="O32" s="157" t="s">
        <v>455</v>
      </c>
      <c r="P32" s="128" t="s">
        <v>107</v>
      </c>
      <c r="Q32" s="113" t="s">
        <v>456</v>
      </c>
      <c r="R32" s="113" t="s">
        <v>456</v>
      </c>
      <c r="S32" s="128" t="s">
        <v>107</v>
      </c>
      <c r="T32" s="134" t="s">
        <v>457</v>
      </c>
      <c r="U32" s="134" t="s">
        <v>457</v>
      </c>
      <c r="V32" s="128" t="s">
        <v>107</v>
      </c>
      <c r="W32" s="113" t="s">
        <v>458</v>
      </c>
      <c r="X32" s="113" t="s">
        <v>458</v>
      </c>
      <c r="Y32" s="128" t="s">
        <v>107</v>
      </c>
      <c r="Z32" s="113" t="s">
        <v>459</v>
      </c>
      <c r="AA32" s="113" t="s">
        <v>459</v>
      </c>
      <c r="AB32" s="128" t="s">
        <v>107</v>
      </c>
      <c r="AC32" s="114" t="s">
        <v>460</v>
      </c>
      <c r="AD32" s="114" t="s">
        <v>460</v>
      </c>
      <c r="AE32" s="128" t="s">
        <v>107</v>
      </c>
      <c r="AF32" s="113" t="s">
        <v>459</v>
      </c>
      <c r="AG32" s="113" t="s">
        <v>459</v>
      </c>
      <c r="AH32" s="128" t="s">
        <v>107</v>
      </c>
      <c r="AI32" s="113" t="s">
        <v>459</v>
      </c>
      <c r="AJ32" s="113" t="s">
        <v>459</v>
      </c>
      <c r="AK32" s="128" t="s">
        <v>107</v>
      </c>
      <c r="AL32" s="113" t="s">
        <v>459</v>
      </c>
      <c r="AM32" s="113" t="s">
        <v>459</v>
      </c>
      <c r="AN32" s="128" t="s">
        <v>107</v>
      </c>
      <c r="AO32" s="164" t="s">
        <v>459</v>
      </c>
      <c r="AP32" s="164" t="s">
        <v>459</v>
      </c>
      <c r="AQ32" s="128" t="s">
        <v>107</v>
      </c>
      <c r="AR32" s="113" t="s">
        <v>459</v>
      </c>
      <c r="AS32" s="113" t="s">
        <v>459</v>
      </c>
      <c r="AT32" s="128" t="s">
        <v>107</v>
      </c>
      <c r="AU32" s="123" t="s">
        <v>459</v>
      </c>
      <c r="AV32" s="123" t="s">
        <v>212</v>
      </c>
      <c r="AW32" s="128" t="s">
        <v>107</v>
      </c>
      <c r="AX32" s="45" t="s">
        <v>290</v>
      </c>
      <c r="AY32" s="45" t="s">
        <v>290</v>
      </c>
      <c r="AZ32" s="45" t="s">
        <v>290</v>
      </c>
      <c r="BA32" s="45" t="s">
        <v>290</v>
      </c>
      <c r="BB32" s="45" t="s">
        <v>290</v>
      </c>
      <c r="BC32" s="45" t="s">
        <v>290</v>
      </c>
      <c r="BD32" s="45" t="s">
        <v>290</v>
      </c>
      <c r="BE32" s="45" t="s">
        <v>290</v>
      </c>
      <c r="BF32" s="45" t="s">
        <v>290</v>
      </c>
      <c r="BG32" s="45" t="s">
        <v>290</v>
      </c>
      <c r="BH32" s="45" t="s">
        <v>290</v>
      </c>
      <c r="BI32" s="45" t="s">
        <v>290</v>
      </c>
      <c r="BJ32" s="45" t="s">
        <v>290</v>
      </c>
      <c r="BN32" t="str">
        <f t="shared" si="14"/>
        <v>Y</v>
      </c>
      <c r="BO32" t="str">
        <f t="shared" si="0"/>
        <v>Y</v>
      </c>
      <c r="BP32" t="str">
        <f t="shared" si="1"/>
        <v>Y</v>
      </c>
      <c r="BQ32" t="str">
        <f t="shared" si="2"/>
        <v>Y</v>
      </c>
      <c r="BR32" t="str">
        <f t="shared" si="3"/>
        <v>Y</v>
      </c>
      <c r="BS32" t="str">
        <f t="shared" si="4"/>
        <v>Y</v>
      </c>
      <c r="BT32" t="str">
        <f t="shared" si="5"/>
        <v>Y</v>
      </c>
      <c r="BU32" t="str">
        <f t="shared" si="6"/>
        <v>Y</v>
      </c>
      <c r="BV32" t="str">
        <f t="shared" si="7"/>
        <v>Y</v>
      </c>
      <c r="BW32" t="str">
        <f t="shared" si="8"/>
        <v>Y</v>
      </c>
      <c r="BX32" t="str">
        <f t="shared" si="9"/>
        <v>Y</v>
      </c>
      <c r="BY32" t="str">
        <f t="shared" si="10"/>
        <v>Y</v>
      </c>
      <c r="BZ32" t="str">
        <f t="shared" si="11"/>
        <v>Y</v>
      </c>
      <c r="CA32" t="str">
        <f t="shared" si="12"/>
        <v>Y</v>
      </c>
      <c r="CB32" t="str">
        <f t="shared" si="13"/>
        <v>Y</v>
      </c>
    </row>
    <row r="33" spans="1:80" ht="36" customHeight="1" x14ac:dyDescent="0.2">
      <c r="A33" s="128" t="s">
        <v>461</v>
      </c>
      <c r="B33" s="114" t="s">
        <v>462</v>
      </c>
      <c r="C33" s="114" t="s">
        <v>462</v>
      </c>
      <c r="D33" s="128" t="s">
        <v>461</v>
      </c>
      <c r="E33" s="114" t="s">
        <v>463</v>
      </c>
      <c r="F33" s="114" t="s">
        <v>463</v>
      </c>
      <c r="G33" s="128" t="s">
        <v>108</v>
      </c>
      <c r="H33" s="114" t="s">
        <v>464</v>
      </c>
      <c r="I33" s="114" t="s">
        <v>464</v>
      </c>
      <c r="J33" s="128" t="s">
        <v>461</v>
      </c>
      <c r="K33" s="114" t="s">
        <v>465</v>
      </c>
      <c r="L33" s="114" t="s">
        <v>465</v>
      </c>
      <c r="M33" s="128" t="s">
        <v>461</v>
      </c>
      <c r="N33" s="195" t="s">
        <v>466</v>
      </c>
      <c r="O33" s="193" t="s">
        <v>467</v>
      </c>
      <c r="P33" s="128" t="s">
        <v>461</v>
      </c>
      <c r="Q33" s="114" t="s">
        <v>468</v>
      </c>
      <c r="R33" s="114" t="s">
        <v>468</v>
      </c>
      <c r="S33" s="128" t="s">
        <v>461</v>
      </c>
      <c r="T33" s="114" t="s">
        <v>469</v>
      </c>
      <c r="U33" s="114" t="s">
        <v>469</v>
      </c>
      <c r="V33" s="128" t="s">
        <v>461</v>
      </c>
      <c r="W33" s="114" t="s">
        <v>470</v>
      </c>
      <c r="X33" s="114" t="s">
        <v>470</v>
      </c>
      <c r="Y33" s="128" t="s">
        <v>461</v>
      </c>
      <c r="Z33" s="114" t="s">
        <v>471</v>
      </c>
      <c r="AA33" s="114" t="s">
        <v>471</v>
      </c>
      <c r="AB33" s="128" t="s">
        <v>461</v>
      </c>
      <c r="AC33" s="114" t="s">
        <v>471</v>
      </c>
      <c r="AD33" s="114" t="s">
        <v>471</v>
      </c>
      <c r="AE33" s="128" t="s">
        <v>461</v>
      </c>
      <c r="AF33" s="114" t="s">
        <v>464</v>
      </c>
      <c r="AG33" s="114" t="s">
        <v>464</v>
      </c>
      <c r="AH33" s="128" t="s">
        <v>461</v>
      </c>
      <c r="AI33" s="114" t="s">
        <v>468</v>
      </c>
      <c r="AJ33" s="114" t="s">
        <v>468</v>
      </c>
      <c r="AK33" s="128" t="s">
        <v>461</v>
      </c>
      <c r="AL33" s="197" t="s">
        <v>472</v>
      </c>
      <c r="AM33" s="197" t="s">
        <v>472</v>
      </c>
      <c r="AN33" s="128" t="s">
        <v>461</v>
      </c>
      <c r="AO33" s="193" t="s">
        <v>464</v>
      </c>
      <c r="AP33" s="193" t="s">
        <v>464</v>
      </c>
      <c r="AQ33" s="128" t="s">
        <v>461</v>
      </c>
      <c r="AR33" s="114" t="s">
        <v>473</v>
      </c>
      <c r="AS33" s="114" t="s">
        <v>473</v>
      </c>
      <c r="AT33" s="128" t="s">
        <v>461</v>
      </c>
      <c r="AU33" s="141" t="s">
        <v>474</v>
      </c>
      <c r="AV33" s="131" t="s">
        <v>212</v>
      </c>
      <c r="AW33" s="128" t="s">
        <v>461</v>
      </c>
      <c r="AX33" s="132" t="s">
        <v>475</v>
      </c>
      <c r="AY33" s="132" t="s">
        <v>475</v>
      </c>
      <c r="AZ33" s="132" t="s">
        <v>475</v>
      </c>
      <c r="BA33" s="114" t="s">
        <v>476</v>
      </c>
      <c r="BB33" s="114" t="s">
        <v>476</v>
      </c>
      <c r="BC33" s="114" t="s">
        <v>477</v>
      </c>
      <c r="BD33" s="114" t="s">
        <v>477</v>
      </c>
      <c r="BE33" s="114" t="s">
        <v>477</v>
      </c>
      <c r="BF33" s="124" t="s">
        <v>478</v>
      </c>
      <c r="BG33" s="124" t="s">
        <v>478</v>
      </c>
      <c r="BH33" s="124" t="s">
        <v>479</v>
      </c>
      <c r="BI33" s="114" t="s">
        <v>477</v>
      </c>
      <c r="BJ33" s="114" t="s">
        <v>477</v>
      </c>
      <c r="BN33" t="str">
        <f t="shared" si="14"/>
        <v>Y</v>
      </c>
      <c r="BO33" t="str">
        <f t="shared" si="0"/>
        <v>Y</v>
      </c>
      <c r="BP33" t="str">
        <f t="shared" si="1"/>
        <v>Y</v>
      </c>
      <c r="BQ33" t="str">
        <f t="shared" si="2"/>
        <v>Y</v>
      </c>
      <c r="BR33" t="str">
        <f t="shared" si="3"/>
        <v>Y</v>
      </c>
      <c r="BS33" t="str">
        <f t="shared" si="4"/>
        <v>Y</v>
      </c>
      <c r="BT33" t="str">
        <f t="shared" si="5"/>
        <v>Y</v>
      </c>
      <c r="BU33" t="str">
        <f t="shared" si="6"/>
        <v>Y</v>
      </c>
      <c r="BV33" t="str">
        <f t="shared" si="7"/>
        <v>Y</v>
      </c>
      <c r="BW33" t="str">
        <f t="shared" si="8"/>
        <v>Y</v>
      </c>
      <c r="BX33" t="str">
        <f t="shared" si="9"/>
        <v>Y</v>
      </c>
      <c r="BY33" t="str">
        <f t="shared" si="10"/>
        <v>Y</v>
      </c>
      <c r="BZ33" t="str">
        <f t="shared" si="11"/>
        <v>Y</v>
      </c>
      <c r="CA33" t="str">
        <f t="shared" si="12"/>
        <v>Y</v>
      </c>
      <c r="CB33" t="str">
        <f t="shared" si="13"/>
        <v>Y</v>
      </c>
    </row>
    <row r="34" spans="1:80" ht="11.1" customHeight="1" x14ac:dyDescent="0.2">
      <c r="A34" s="128" t="s">
        <v>480</v>
      </c>
      <c r="B34" s="129">
        <v>0</v>
      </c>
      <c r="C34" s="129">
        <v>0</v>
      </c>
      <c r="D34" s="128" t="s">
        <v>480</v>
      </c>
      <c r="E34" s="114" t="s">
        <v>438</v>
      </c>
      <c r="F34" s="114" t="s">
        <v>438</v>
      </c>
      <c r="G34" s="128" t="s">
        <v>109</v>
      </c>
      <c r="H34" s="129">
        <v>0</v>
      </c>
      <c r="I34" s="129">
        <v>0</v>
      </c>
      <c r="J34" s="128" t="s">
        <v>480</v>
      </c>
      <c r="K34" s="114" t="s">
        <v>438</v>
      </c>
      <c r="L34" s="114" t="s">
        <v>438</v>
      </c>
      <c r="M34" s="128" t="s">
        <v>480</v>
      </c>
      <c r="N34" s="160">
        <v>0</v>
      </c>
      <c r="O34" s="160">
        <v>0</v>
      </c>
      <c r="P34" s="128" t="s">
        <v>480</v>
      </c>
      <c r="Q34" s="129">
        <v>0</v>
      </c>
      <c r="R34" s="129">
        <v>0</v>
      </c>
      <c r="S34" s="128" t="s">
        <v>480</v>
      </c>
      <c r="T34" s="114" t="s">
        <v>438</v>
      </c>
      <c r="U34" s="114" t="s">
        <v>438</v>
      </c>
      <c r="V34" s="128" t="s">
        <v>480</v>
      </c>
      <c r="W34" s="129">
        <v>0</v>
      </c>
      <c r="X34" s="129">
        <v>0</v>
      </c>
      <c r="Y34" s="128" t="s">
        <v>480</v>
      </c>
      <c r="Z34" s="129">
        <v>0</v>
      </c>
      <c r="AA34" s="129">
        <v>0</v>
      </c>
      <c r="AB34" s="128" t="s">
        <v>480</v>
      </c>
      <c r="AC34" s="129">
        <v>0</v>
      </c>
      <c r="AD34" s="129">
        <v>0</v>
      </c>
      <c r="AE34" s="128" t="s">
        <v>480</v>
      </c>
      <c r="AF34" s="129">
        <v>0</v>
      </c>
      <c r="AG34" s="129">
        <v>0</v>
      </c>
      <c r="AH34" s="128" t="s">
        <v>480</v>
      </c>
      <c r="AI34" s="129">
        <v>0</v>
      </c>
      <c r="AJ34" s="129">
        <v>0</v>
      </c>
      <c r="AK34" s="128" t="s">
        <v>480</v>
      </c>
      <c r="AL34" s="114" t="s">
        <v>438</v>
      </c>
      <c r="AM34" s="114" t="s">
        <v>438</v>
      </c>
      <c r="AN34" s="128" t="s">
        <v>480</v>
      </c>
      <c r="AO34" s="160">
        <v>0</v>
      </c>
      <c r="AP34" s="160">
        <v>0</v>
      </c>
      <c r="AQ34" s="128" t="s">
        <v>480</v>
      </c>
      <c r="AR34" s="129">
        <v>0</v>
      </c>
      <c r="AS34" s="129">
        <v>0</v>
      </c>
      <c r="AT34" s="128" t="s">
        <v>480</v>
      </c>
      <c r="AU34" s="126">
        <v>0</v>
      </c>
      <c r="AV34" s="126" t="s">
        <v>212</v>
      </c>
      <c r="AW34" s="128" t="s">
        <v>480</v>
      </c>
      <c r="AX34" s="133">
        <v>0</v>
      </c>
      <c r="AY34" s="133">
        <v>0</v>
      </c>
      <c r="AZ34" s="133">
        <v>0</v>
      </c>
      <c r="BA34" s="133">
        <v>0</v>
      </c>
      <c r="BB34" s="133">
        <v>0</v>
      </c>
      <c r="BC34" s="133">
        <v>0</v>
      </c>
      <c r="BD34" s="133">
        <v>0</v>
      </c>
      <c r="BE34" s="133">
        <v>0</v>
      </c>
      <c r="BF34" s="132" t="s">
        <v>259</v>
      </c>
      <c r="BG34" s="132" t="s">
        <v>259</v>
      </c>
      <c r="BH34" s="132" t="s">
        <v>259</v>
      </c>
      <c r="BI34" s="133">
        <v>0</v>
      </c>
      <c r="BJ34" s="133">
        <v>0</v>
      </c>
      <c r="BN34" t="str">
        <f t="shared" si="14"/>
        <v>Y</v>
      </c>
      <c r="BO34" t="str">
        <f t="shared" si="0"/>
        <v>Y</v>
      </c>
      <c r="BP34" t="str">
        <f t="shared" si="1"/>
        <v>Y</v>
      </c>
      <c r="BQ34" t="str">
        <f t="shared" si="2"/>
        <v>Y</v>
      </c>
      <c r="BR34" t="str">
        <f t="shared" si="3"/>
        <v>Y</v>
      </c>
      <c r="BS34" t="str">
        <f t="shared" si="4"/>
        <v>Y</v>
      </c>
      <c r="BT34" t="str">
        <f t="shared" si="5"/>
        <v>Y</v>
      </c>
      <c r="BU34" t="str">
        <f t="shared" si="6"/>
        <v>Y</v>
      </c>
      <c r="BV34" t="str">
        <f t="shared" si="7"/>
        <v>Y</v>
      </c>
      <c r="BW34" t="str">
        <f t="shared" si="8"/>
        <v>Y</v>
      </c>
      <c r="BX34" t="str">
        <f t="shared" si="9"/>
        <v>Y</v>
      </c>
      <c r="BY34" t="str">
        <f t="shared" si="10"/>
        <v>Y</v>
      </c>
      <c r="BZ34" t="str">
        <f t="shared" si="11"/>
        <v>Y</v>
      </c>
      <c r="CA34" t="str">
        <f t="shared" si="12"/>
        <v>Y</v>
      </c>
      <c r="CB34" t="str">
        <f t="shared" si="13"/>
        <v>Y</v>
      </c>
    </row>
    <row r="35" spans="1:80" ht="25.5" customHeight="1" x14ac:dyDescent="0.2">
      <c r="A35" s="128" t="s">
        <v>481</v>
      </c>
      <c r="B35" s="114" t="s">
        <v>482</v>
      </c>
      <c r="C35" s="114" t="s">
        <v>482</v>
      </c>
      <c r="D35" s="128" t="s">
        <v>481</v>
      </c>
      <c r="E35" s="114" t="s">
        <v>482</v>
      </c>
      <c r="F35" s="114" t="s">
        <v>482</v>
      </c>
      <c r="G35" s="128" t="s">
        <v>110</v>
      </c>
      <c r="H35" s="114" t="s">
        <v>482</v>
      </c>
      <c r="I35" s="114" t="s">
        <v>482</v>
      </c>
      <c r="J35" s="128" t="s">
        <v>481</v>
      </c>
      <c r="K35" s="114" t="s">
        <v>482</v>
      </c>
      <c r="L35" s="114" t="s">
        <v>482</v>
      </c>
      <c r="M35" s="128" t="s">
        <v>481</v>
      </c>
      <c r="N35" s="114" t="s">
        <v>482</v>
      </c>
      <c r="O35" s="114" t="s">
        <v>482</v>
      </c>
      <c r="P35" s="128" t="s">
        <v>481</v>
      </c>
      <c r="Q35" s="114" t="s">
        <v>482</v>
      </c>
      <c r="R35" s="114" t="s">
        <v>482</v>
      </c>
      <c r="S35" s="128" t="s">
        <v>481</v>
      </c>
      <c r="T35" s="114" t="s">
        <v>482</v>
      </c>
      <c r="U35" s="114" t="s">
        <v>482</v>
      </c>
      <c r="V35" s="128" t="s">
        <v>481</v>
      </c>
      <c r="W35" s="114" t="s">
        <v>482</v>
      </c>
      <c r="X35" s="114" t="s">
        <v>482</v>
      </c>
      <c r="Y35" s="128" t="s">
        <v>481</v>
      </c>
      <c r="Z35" s="114" t="s">
        <v>482</v>
      </c>
      <c r="AA35" s="114" t="s">
        <v>482</v>
      </c>
      <c r="AB35" s="128" t="s">
        <v>481</v>
      </c>
      <c r="AC35" s="114" t="s">
        <v>482</v>
      </c>
      <c r="AD35" s="114" t="s">
        <v>482</v>
      </c>
      <c r="AE35" s="128" t="s">
        <v>481</v>
      </c>
      <c r="AF35" s="114" t="s">
        <v>482</v>
      </c>
      <c r="AG35" s="114" t="s">
        <v>482</v>
      </c>
      <c r="AH35" s="128" t="s">
        <v>481</v>
      </c>
      <c r="AI35" s="114" t="s">
        <v>482</v>
      </c>
      <c r="AJ35" s="114" t="s">
        <v>482</v>
      </c>
      <c r="AK35" s="128" t="s">
        <v>481</v>
      </c>
      <c r="AL35" s="114" t="s">
        <v>482</v>
      </c>
      <c r="AM35" s="114" t="s">
        <v>482</v>
      </c>
      <c r="AN35" s="128" t="s">
        <v>481</v>
      </c>
      <c r="AO35" s="114" t="s">
        <v>482</v>
      </c>
      <c r="AP35" s="114" t="s">
        <v>482</v>
      </c>
      <c r="AQ35" s="128" t="s">
        <v>481</v>
      </c>
      <c r="AR35" s="114" t="s">
        <v>482</v>
      </c>
      <c r="AS35" s="114" t="s">
        <v>482</v>
      </c>
      <c r="AT35" s="128" t="s">
        <v>481</v>
      </c>
      <c r="AU35" s="114" t="s">
        <v>482</v>
      </c>
      <c r="AV35" s="131" t="s">
        <v>212</v>
      </c>
      <c r="AW35" s="128" t="s">
        <v>481</v>
      </c>
      <c r="AX35" s="133" t="s">
        <v>483</v>
      </c>
      <c r="AY35" s="133" t="s">
        <v>483</v>
      </c>
      <c r="AZ35" s="133" t="s">
        <v>290</v>
      </c>
      <c r="BA35" s="133" t="s">
        <v>290</v>
      </c>
      <c r="BB35" s="133" t="s">
        <v>290</v>
      </c>
      <c r="BC35" s="133" t="s">
        <v>290</v>
      </c>
      <c r="BD35" s="133" t="s">
        <v>290</v>
      </c>
      <c r="BE35" s="133" t="s">
        <v>290</v>
      </c>
      <c r="BF35" s="133" t="s">
        <v>290</v>
      </c>
      <c r="BG35" s="133" t="s">
        <v>290</v>
      </c>
      <c r="BH35" s="133" t="s">
        <v>290</v>
      </c>
      <c r="BI35" s="133" t="s">
        <v>290</v>
      </c>
      <c r="BJ35" s="133" t="s">
        <v>290</v>
      </c>
      <c r="BN35" t="str">
        <f t="shared" si="14"/>
        <v>Y</v>
      </c>
      <c r="BO35" t="str">
        <f t="shared" si="0"/>
        <v>Y</v>
      </c>
      <c r="BP35" t="str">
        <f t="shared" si="1"/>
        <v>Y</v>
      </c>
      <c r="BQ35" t="str">
        <f t="shared" si="2"/>
        <v>Y</v>
      </c>
      <c r="BR35" t="str">
        <f t="shared" si="3"/>
        <v>Y</v>
      </c>
      <c r="BS35" t="str">
        <f t="shared" si="4"/>
        <v>Y</v>
      </c>
      <c r="BT35" t="str">
        <f t="shared" si="5"/>
        <v>Y</v>
      </c>
      <c r="BU35" t="str">
        <f t="shared" si="6"/>
        <v>Y</v>
      </c>
      <c r="BV35" t="str">
        <f t="shared" si="7"/>
        <v>Y</v>
      </c>
      <c r="BW35" t="str">
        <f t="shared" si="8"/>
        <v>Y</v>
      </c>
      <c r="BX35" t="str">
        <f t="shared" si="9"/>
        <v>Y</v>
      </c>
      <c r="BY35" t="str">
        <f t="shared" si="10"/>
        <v>Y</v>
      </c>
      <c r="BZ35" t="str">
        <f t="shared" si="11"/>
        <v>Y</v>
      </c>
      <c r="CA35" t="str">
        <f t="shared" si="12"/>
        <v>Y</v>
      </c>
      <c r="CB35" t="str">
        <f t="shared" si="13"/>
        <v>Y</v>
      </c>
    </row>
    <row r="36" spans="1:80" ht="11.1" customHeight="1" x14ac:dyDescent="0.2">
      <c r="A36" s="128" t="s">
        <v>484</v>
      </c>
      <c r="B36" s="129">
        <v>0</v>
      </c>
      <c r="C36" s="129">
        <v>0</v>
      </c>
      <c r="D36" s="128" t="s">
        <v>484</v>
      </c>
      <c r="E36" s="129">
        <v>0</v>
      </c>
      <c r="F36" s="129">
        <v>0</v>
      </c>
      <c r="G36" s="128" t="s">
        <v>111</v>
      </c>
      <c r="H36" s="129">
        <v>0</v>
      </c>
      <c r="I36" s="129">
        <v>0</v>
      </c>
      <c r="J36" s="128" t="s">
        <v>484</v>
      </c>
      <c r="K36" s="129">
        <v>0</v>
      </c>
      <c r="L36" s="129">
        <v>0</v>
      </c>
      <c r="M36" s="128" t="s">
        <v>484</v>
      </c>
      <c r="N36" s="160">
        <v>0</v>
      </c>
      <c r="O36" s="160">
        <v>0</v>
      </c>
      <c r="P36" s="128" t="s">
        <v>484</v>
      </c>
      <c r="Q36" s="129">
        <v>0</v>
      </c>
      <c r="R36" s="129">
        <v>0</v>
      </c>
      <c r="S36" s="128" t="s">
        <v>484</v>
      </c>
      <c r="T36" s="129">
        <v>0</v>
      </c>
      <c r="U36" s="129">
        <v>0</v>
      </c>
      <c r="V36" s="128" t="s">
        <v>484</v>
      </c>
      <c r="W36" s="129">
        <v>0</v>
      </c>
      <c r="X36" s="129">
        <v>0</v>
      </c>
      <c r="Y36" s="128" t="s">
        <v>484</v>
      </c>
      <c r="Z36" s="129">
        <v>0</v>
      </c>
      <c r="AA36" s="129">
        <v>0</v>
      </c>
      <c r="AB36" s="128" t="s">
        <v>484</v>
      </c>
      <c r="AC36" s="129">
        <v>0</v>
      </c>
      <c r="AD36" s="129">
        <v>0</v>
      </c>
      <c r="AE36" s="128" t="s">
        <v>484</v>
      </c>
      <c r="AF36" s="129">
        <v>0</v>
      </c>
      <c r="AG36" s="129">
        <v>0</v>
      </c>
      <c r="AH36" s="128" t="s">
        <v>484</v>
      </c>
      <c r="AI36" s="129">
        <v>0</v>
      </c>
      <c r="AJ36" s="129">
        <v>0</v>
      </c>
      <c r="AK36" s="128" t="s">
        <v>484</v>
      </c>
      <c r="AL36" s="129">
        <v>0</v>
      </c>
      <c r="AM36" s="129">
        <v>0</v>
      </c>
      <c r="AN36" s="128" t="s">
        <v>484</v>
      </c>
      <c r="AO36" s="129">
        <v>0</v>
      </c>
      <c r="AP36" s="129">
        <v>0</v>
      </c>
      <c r="AQ36" s="128" t="s">
        <v>484</v>
      </c>
      <c r="AR36" s="129">
        <v>0</v>
      </c>
      <c r="AS36" s="129">
        <v>0</v>
      </c>
      <c r="AT36" s="128" t="s">
        <v>484</v>
      </c>
      <c r="AU36" s="129">
        <v>0</v>
      </c>
      <c r="AV36" s="126" t="s">
        <v>212</v>
      </c>
      <c r="AW36" s="128" t="s">
        <v>484</v>
      </c>
      <c r="AX36" s="133">
        <v>0</v>
      </c>
      <c r="AY36" s="133">
        <v>0</v>
      </c>
      <c r="AZ36" s="133">
        <v>0</v>
      </c>
      <c r="BA36" s="133">
        <v>0</v>
      </c>
      <c r="BB36" s="133">
        <v>0</v>
      </c>
      <c r="BC36" s="133">
        <v>0</v>
      </c>
      <c r="BD36" s="133">
        <v>0</v>
      </c>
      <c r="BE36" s="133">
        <v>0</v>
      </c>
      <c r="BF36" s="132" t="s">
        <v>259</v>
      </c>
      <c r="BG36" s="132" t="s">
        <v>259</v>
      </c>
      <c r="BH36" s="132" t="s">
        <v>260</v>
      </c>
      <c r="BI36" s="133">
        <v>0</v>
      </c>
      <c r="BJ36" s="133">
        <v>0</v>
      </c>
      <c r="BN36" t="str">
        <f t="shared" si="14"/>
        <v>Y</v>
      </c>
      <c r="BO36" t="str">
        <f t="shared" si="0"/>
        <v>Y</v>
      </c>
      <c r="BP36" t="str">
        <f t="shared" si="1"/>
        <v>Y</v>
      </c>
      <c r="BQ36" t="str">
        <f t="shared" si="2"/>
        <v>Y</v>
      </c>
      <c r="BR36" t="str">
        <f t="shared" si="3"/>
        <v>Y</v>
      </c>
      <c r="BS36" t="str">
        <f t="shared" si="4"/>
        <v>Y</v>
      </c>
      <c r="BT36" t="str">
        <f t="shared" si="5"/>
        <v>Y</v>
      </c>
      <c r="BU36" t="str">
        <f t="shared" si="6"/>
        <v>Y</v>
      </c>
      <c r="BV36" t="str">
        <f t="shared" si="7"/>
        <v>Y</v>
      </c>
      <c r="BW36" t="str">
        <f t="shared" si="8"/>
        <v>Y</v>
      </c>
      <c r="BX36" t="str">
        <f t="shared" si="9"/>
        <v>Y</v>
      </c>
      <c r="BY36" t="str">
        <f t="shared" si="10"/>
        <v>Y</v>
      </c>
      <c r="BZ36" t="str">
        <f t="shared" si="11"/>
        <v>Y</v>
      </c>
      <c r="CA36" t="str">
        <f t="shared" si="12"/>
        <v>Y</v>
      </c>
      <c r="CB36" t="str">
        <f t="shared" si="13"/>
        <v>Y</v>
      </c>
    </row>
    <row r="37" spans="1:80" ht="11.1" customHeight="1" x14ac:dyDescent="0.2">
      <c r="A37" s="128" t="s">
        <v>485</v>
      </c>
      <c r="B37" s="114" t="s">
        <v>486</v>
      </c>
      <c r="C37" s="114" t="s">
        <v>486</v>
      </c>
      <c r="D37" s="128" t="s">
        <v>485</v>
      </c>
      <c r="E37" s="114" t="s">
        <v>486</v>
      </c>
      <c r="F37" s="114" t="s">
        <v>486</v>
      </c>
      <c r="G37" s="128" t="s">
        <v>112</v>
      </c>
      <c r="H37" s="114" t="s">
        <v>486</v>
      </c>
      <c r="I37" s="114" t="s">
        <v>486</v>
      </c>
      <c r="J37" s="128" t="s">
        <v>485</v>
      </c>
      <c r="K37" s="114" t="s">
        <v>486</v>
      </c>
      <c r="L37" s="114" t="s">
        <v>486</v>
      </c>
      <c r="M37" s="128" t="s">
        <v>485</v>
      </c>
      <c r="N37" s="114" t="s">
        <v>486</v>
      </c>
      <c r="O37" s="114" t="s">
        <v>486</v>
      </c>
      <c r="P37" s="128" t="s">
        <v>485</v>
      </c>
      <c r="Q37" s="114" t="s">
        <v>486</v>
      </c>
      <c r="R37" s="114" t="s">
        <v>486</v>
      </c>
      <c r="S37" s="128" t="s">
        <v>485</v>
      </c>
      <c r="T37" s="114" t="s">
        <v>486</v>
      </c>
      <c r="U37" s="114" t="s">
        <v>486</v>
      </c>
      <c r="V37" s="128" t="s">
        <v>485</v>
      </c>
      <c r="W37" s="114" t="s">
        <v>486</v>
      </c>
      <c r="X37" s="114" t="s">
        <v>486</v>
      </c>
      <c r="Y37" s="128" t="s">
        <v>485</v>
      </c>
      <c r="Z37" s="114" t="s">
        <v>487</v>
      </c>
      <c r="AA37" s="114" t="s">
        <v>487</v>
      </c>
      <c r="AB37" s="128" t="s">
        <v>485</v>
      </c>
      <c r="AC37" s="114" t="s">
        <v>486</v>
      </c>
      <c r="AD37" s="114" t="s">
        <v>486</v>
      </c>
      <c r="AE37" s="128" t="s">
        <v>485</v>
      </c>
      <c r="AF37" s="114" t="s">
        <v>486</v>
      </c>
      <c r="AG37" s="114" t="s">
        <v>486</v>
      </c>
      <c r="AH37" s="128" t="s">
        <v>485</v>
      </c>
      <c r="AI37" s="114" t="s">
        <v>486</v>
      </c>
      <c r="AJ37" s="114" t="s">
        <v>486</v>
      </c>
      <c r="AK37" s="128" t="s">
        <v>485</v>
      </c>
      <c r="AL37" s="114" t="s">
        <v>488</v>
      </c>
      <c r="AM37" s="114" t="s">
        <v>488</v>
      </c>
      <c r="AN37" s="128" t="s">
        <v>485</v>
      </c>
      <c r="AO37" s="114" t="s">
        <v>486</v>
      </c>
      <c r="AP37" s="114" t="s">
        <v>486</v>
      </c>
      <c r="AQ37" s="128" t="s">
        <v>485</v>
      </c>
      <c r="AR37" s="114" t="s">
        <v>486</v>
      </c>
      <c r="AS37" s="114" t="s">
        <v>486</v>
      </c>
      <c r="AT37" s="128" t="s">
        <v>485</v>
      </c>
      <c r="AU37" s="114" t="s">
        <v>486</v>
      </c>
      <c r="AV37" s="131" t="s">
        <v>212</v>
      </c>
      <c r="AW37" s="128" t="s">
        <v>485</v>
      </c>
      <c r="AX37" s="133" t="s">
        <v>483</v>
      </c>
      <c r="AY37" s="133" t="s">
        <v>483</v>
      </c>
      <c r="AZ37" s="133" t="s">
        <v>290</v>
      </c>
      <c r="BA37" s="133" t="s">
        <v>290</v>
      </c>
      <c r="BB37" s="133" t="s">
        <v>290</v>
      </c>
      <c r="BC37" s="133" t="s">
        <v>290</v>
      </c>
      <c r="BD37" s="133" t="s">
        <v>290</v>
      </c>
      <c r="BE37" s="133" t="s">
        <v>290</v>
      </c>
      <c r="BF37" s="133" t="s">
        <v>290</v>
      </c>
      <c r="BG37" s="133" t="s">
        <v>290</v>
      </c>
      <c r="BH37" s="133" t="s">
        <v>290</v>
      </c>
      <c r="BI37" s="133" t="s">
        <v>290</v>
      </c>
      <c r="BJ37" s="133" t="s">
        <v>290</v>
      </c>
      <c r="BN37" t="str">
        <f t="shared" si="14"/>
        <v>Y</v>
      </c>
      <c r="BO37" t="str">
        <f t="shared" si="0"/>
        <v>Y</v>
      </c>
      <c r="BP37" t="str">
        <f t="shared" si="1"/>
        <v>Y</v>
      </c>
      <c r="BQ37" t="str">
        <f t="shared" si="2"/>
        <v>Y</v>
      </c>
      <c r="BR37" t="str">
        <f t="shared" si="3"/>
        <v>Y</v>
      </c>
      <c r="BS37" t="str">
        <f t="shared" si="4"/>
        <v>Y</v>
      </c>
      <c r="BT37" t="str">
        <f t="shared" si="5"/>
        <v>Y</v>
      </c>
      <c r="BU37" t="str">
        <f t="shared" si="6"/>
        <v>Y</v>
      </c>
      <c r="BV37" t="str">
        <f t="shared" si="7"/>
        <v>Y</v>
      </c>
      <c r="BW37" t="str">
        <f t="shared" si="8"/>
        <v>Y</v>
      </c>
      <c r="BX37" t="str">
        <f t="shared" si="9"/>
        <v>Y</v>
      </c>
      <c r="BY37" t="str">
        <f t="shared" si="10"/>
        <v>Y</v>
      </c>
      <c r="BZ37" t="str">
        <f t="shared" si="11"/>
        <v>Y</v>
      </c>
      <c r="CA37" t="str">
        <f t="shared" si="12"/>
        <v>Y</v>
      </c>
      <c r="CB37" t="str">
        <f t="shared" si="13"/>
        <v>Y</v>
      </c>
    </row>
    <row r="38" spans="1:80" ht="20.100000000000001" customHeight="1" x14ac:dyDescent="0.2">
      <c r="A38" s="128" t="s">
        <v>489</v>
      </c>
      <c r="B38" s="129">
        <v>0</v>
      </c>
      <c r="C38" s="129">
        <v>0</v>
      </c>
      <c r="D38" s="128" t="s">
        <v>489</v>
      </c>
      <c r="E38" s="129">
        <v>0</v>
      </c>
      <c r="F38" s="129">
        <v>0</v>
      </c>
      <c r="G38" s="128" t="s">
        <v>113</v>
      </c>
      <c r="H38" s="129">
        <v>0</v>
      </c>
      <c r="I38" s="129">
        <v>0</v>
      </c>
      <c r="J38" s="128" t="s">
        <v>489</v>
      </c>
      <c r="K38" s="129">
        <v>0</v>
      </c>
      <c r="L38" s="129">
        <v>0</v>
      </c>
      <c r="M38" s="128" t="s">
        <v>489</v>
      </c>
      <c r="N38" s="160">
        <v>0</v>
      </c>
      <c r="O38" s="160">
        <v>0</v>
      </c>
      <c r="P38" s="128" t="s">
        <v>489</v>
      </c>
      <c r="Q38" s="129">
        <v>0</v>
      </c>
      <c r="R38" s="129">
        <v>0</v>
      </c>
      <c r="S38" s="128" t="s">
        <v>489</v>
      </c>
      <c r="T38" s="129">
        <v>0</v>
      </c>
      <c r="U38" s="129">
        <v>0</v>
      </c>
      <c r="V38" s="128" t="s">
        <v>489</v>
      </c>
      <c r="W38" s="129">
        <v>0</v>
      </c>
      <c r="X38" s="129">
        <v>0</v>
      </c>
      <c r="Y38" s="128" t="s">
        <v>489</v>
      </c>
      <c r="Z38" s="129">
        <v>0</v>
      </c>
      <c r="AA38" s="129">
        <v>0</v>
      </c>
      <c r="AB38" s="128" t="s">
        <v>489</v>
      </c>
      <c r="AC38" s="129">
        <v>0</v>
      </c>
      <c r="AD38" s="129">
        <v>0</v>
      </c>
      <c r="AE38" s="128" t="s">
        <v>489</v>
      </c>
      <c r="AF38" s="129">
        <v>0</v>
      </c>
      <c r="AG38" s="129">
        <v>0</v>
      </c>
      <c r="AH38" s="128" t="s">
        <v>489</v>
      </c>
      <c r="AI38" s="129">
        <v>0</v>
      </c>
      <c r="AJ38" s="129">
        <v>0</v>
      </c>
      <c r="AK38" s="128" t="s">
        <v>489</v>
      </c>
      <c r="AL38" s="129">
        <v>0</v>
      </c>
      <c r="AM38" s="129">
        <v>0</v>
      </c>
      <c r="AN38" s="128" t="s">
        <v>489</v>
      </c>
      <c r="AO38" s="129">
        <v>0</v>
      </c>
      <c r="AP38" s="129">
        <v>0</v>
      </c>
      <c r="AQ38" s="128" t="s">
        <v>489</v>
      </c>
      <c r="AR38" s="129">
        <v>0</v>
      </c>
      <c r="AS38" s="129">
        <v>0</v>
      </c>
      <c r="AT38" s="128" t="s">
        <v>489</v>
      </c>
      <c r="AU38" s="129">
        <v>0</v>
      </c>
      <c r="AV38" s="126" t="s">
        <v>212</v>
      </c>
      <c r="AW38" s="128" t="s">
        <v>489</v>
      </c>
      <c r="AX38" s="133">
        <v>0</v>
      </c>
      <c r="AY38" s="133">
        <v>0</v>
      </c>
      <c r="AZ38" s="133">
        <v>0</v>
      </c>
      <c r="BA38" s="133">
        <v>0</v>
      </c>
      <c r="BB38" s="133">
        <v>0</v>
      </c>
      <c r="BC38" s="133">
        <v>0</v>
      </c>
      <c r="BD38" s="133">
        <v>0</v>
      </c>
      <c r="BE38" s="133">
        <v>0</v>
      </c>
      <c r="BF38" s="45" t="s">
        <v>259</v>
      </c>
      <c r="BG38" s="45" t="s">
        <v>259</v>
      </c>
      <c r="BH38" s="45" t="s">
        <v>260</v>
      </c>
      <c r="BI38" s="133">
        <v>0</v>
      </c>
      <c r="BJ38" s="133">
        <v>0</v>
      </c>
      <c r="BN38" t="str">
        <f t="shared" si="14"/>
        <v>Y</v>
      </c>
      <c r="BO38" t="str">
        <f t="shared" si="0"/>
        <v>Y</v>
      </c>
      <c r="BP38" t="str">
        <f t="shared" si="1"/>
        <v>Y</v>
      </c>
      <c r="BQ38" t="str">
        <f t="shared" si="2"/>
        <v>Y</v>
      </c>
      <c r="BR38" t="str">
        <f t="shared" si="3"/>
        <v>Y</v>
      </c>
      <c r="BS38" t="str">
        <f t="shared" si="4"/>
        <v>Y</v>
      </c>
      <c r="BT38" t="str">
        <f t="shared" si="5"/>
        <v>Y</v>
      </c>
      <c r="BU38" t="str">
        <f t="shared" si="6"/>
        <v>Y</v>
      </c>
      <c r="BV38" t="str">
        <f t="shared" si="7"/>
        <v>Y</v>
      </c>
      <c r="BW38" t="str">
        <f t="shared" si="8"/>
        <v>Y</v>
      </c>
      <c r="BX38" t="str">
        <f t="shared" si="9"/>
        <v>Y</v>
      </c>
      <c r="BY38" t="str">
        <f t="shared" si="10"/>
        <v>Y</v>
      </c>
      <c r="BZ38" t="str">
        <f t="shared" si="11"/>
        <v>Y</v>
      </c>
      <c r="CA38" t="str">
        <f t="shared" si="12"/>
        <v>Y</v>
      </c>
      <c r="CB38" t="str">
        <f t="shared" si="13"/>
        <v>Y</v>
      </c>
    </row>
    <row r="39" spans="1:80" ht="29.25" customHeight="1" x14ac:dyDescent="0.2">
      <c r="A39" s="122" t="s">
        <v>490</v>
      </c>
      <c r="B39" s="114" t="s">
        <v>337</v>
      </c>
      <c r="C39" s="114" t="s">
        <v>337</v>
      </c>
      <c r="D39" s="122" t="s">
        <v>490</v>
      </c>
      <c r="E39" s="113" t="s">
        <v>256</v>
      </c>
      <c r="F39" s="113" t="s">
        <v>256</v>
      </c>
      <c r="G39" s="122" t="s">
        <v>490</v>
      </c>
      <c r="H39" s="129">
        <v>0</v>
      </c>
      <c r="I39" s="129">
        <v>0</v>
      </c>
      <c r="J39" s="122" t="s">
        <v>490</v>
      </c>
      <c r="K39" s="113" t="s">
        <v>257</v>
      </c>
      <c r="L39" s="113" t="s">
        <v>257</v>
      </c>
      <c r="M39" s="122" t="s">
        <v>490</v>
      </c>
      <c r="N39" s="165" t="s">
        <v>491</v>
      </c>
      <c r="O39" s="165" t="s">
        <v>491</v>
      </c>
      <c r="P39" s="122" t="s">
        <v>490</v>
      </c>
      <c r="Q39" s="114" t="s">
        <v>492</v>
      </c>
      <c r="R39" s="114" t="s">
        <v>492</v>
      </c>
      <c r="S39" s="122" t="s">
        <v>490</v>
      </c>
      <c r="T39" s="113" t="s">
        <v>258</v>
      </c>
      <c r="U39" s="113" t="s">
        <v>258</v>
      </c>
      <c r="V39" s="122" t="s">
        <v>490</v>
      </c>
      <c r="W39" s="129">
        <v>0</v>
      </c>
      <c r="X39" s="129">
        <v>0</v>
      </c>
      <c r="Y39" s="122" t="s">
        <v>490</v>
      </c>
      <c r="Z39" s="129">
        <v>0</v>
      </c>
      <c r="AA39" s="129">
        <v>0</v>
      </c>
      <c r="AB39" s="122" t="s">
        <v>490</v>
      </c>
      <c r="AC39" s="114" t="s">
        <v>493</v>
      </c>
      <c r="AD39" s="114" t="s">
        <v>493</v>
      </c>
      <c r="AE39" s="122" t="s">
        <v>490</v>
      </c>
      <c r="AF39" s="129">
        <v>0</v>
      </c>
      <c r="AG39" s="129">
        <v>0</v>
      </c>
      <c r="AH39" s="122" t="s">
        <v>490</v>
      </c>
      <c r="AI39" s="129">
        <v>0</v>
      </c>
      <c r="AJ39" s="129">
        <v>0</v>
      </c>
      <c r="AK39" s="122" t="s">
        <v>490</v>
      </c>
      <c r="AL39" s="129">
        <v>0</v>
      </c>
      <c r="AM39" s="129">
        <v>0</v>
      </c>
      <c r="AN39" s="122" t="s">
        <v>490</v>
      </c>
      <c r="AO39" s="129">
        <v>0</v>
      </c>
      <c r="AP39" s="129">
        <v>0</v>
      </c>
      <c r="AQ39" s="122" t="s">
        <v>490</v>
      </c>
      <c r="AR39" s="114" t="s">
        <v>342</v>
      </c>
      <c r="AS39" s="114" t="s">
        <v>342</v>
      </c>
      <c r="AT39" s="122" t="s">
        <v>490</v>
      </c>
      <c r="AU39" s="129">
        <v>0</v>
      </c>
      <c r="AV39" s="131" t="s">
        <v>212</v>
      </c>
      <c r="AW39" s="122" t="s">
        <v>490</v>
      </c>
      <c r="AX39" s="133">
        <v>0</v>
      </c>
      <c r="AY39" s="133">
        <v>0</v>
      </c>
      <c r="AZ39" s="133">
        <v>0</v>
      </c>
      <c r="BA39" s="133">
        <v>0</v>
      </c>
      <c r="BB39" s="133">
        <v>0</v>
      </c>
      <c r="BC39" s="133">
        <v>0</v>
      </c>
      <c r="BD39" s="133">
        <v>0</v>
      </c>
      <c r="BE39" s="133">
        <v>0</v>
      </c>
      <c r="BF39" s="132" t="s">
        <v>259</v>
      </c>
      <c r="BG39" s="132" t="s">
        <v>259</v>
      </c>
      <c r="BH39" s="132" t="s">
        <v>259</v>
      </c>
      <c r="BI39" s="133">
        <v>0</v>
      </c>
      <c r="BJ39" s="133">
        <v>0</v>
      </c>
      <c r="BN39" t="str">
        <f t="shared" si="14"/>
        <v>Y</v>
      </c>
      <c r="BO39" t="str">
        <f t="shared" si="0"/>
        <v>Y</v>
      </c>
      <c r="BP39" t="str">
        <f t="shared" si="1"/>
        <v>Y</v>
      </c>
      <c r="BQ39" t="str">
        <f t="shared" si="2"/>
        <v>Y</v>
      </c>
      <c r="BR39" t="str">
        <f t="shared" si="3"/>
        <v>Y</v>
      </c>
      <c r="BS39" t="str">
        <f t="shared" si="4"/>
        <v>Y</v>
      </c>
      <c r="BT39" t="str">
        <f t="shared" si="5"/>
        <v>Y</v>
      </c>
      <c r="BU39" t="str">
        <f t="shared" si="6"/>
        <v>Y</v>
      </c>
      <c r="BV39" t="str">
        <f t="shared" si="7"/>
        <v>Y</v>
      </c>
      <c r="BW39" t="str">
        <f t="shared" si="8"/>
        <v>Y</v>
      </c>
      <c r="BX39" t="str">
        <f t="shared" si="9"/>
        <v>Y</v>
      </c>
      <c r="BY39" t="str">
        <f t="shared" si="10"/>
        <v>Y</v>
      </c>
      <c r="BZ39" t="str">
        <f t="shared" si="11"/>
        <v>Y</v>
      </c>
      <c r="CA39" t="str">
        <f t="shared" si="12"/>
        <v>Y</v>
      </c>
      <c r="CB39" t="str">
        <f t="shared" si="13"/>
        <v>Y</v>
      </c>
    </row>
    <row r="40" spans="1:80" ht="11.1" customHeight="1" x14ac:dyDescent="0.2">
      <c r="A40" s="128" t="s">
        <v>494</v>
      </c>
      <c r="B40" s="129">
        <v>0</v>
      </c>
      <c r="C40" s="129">
        <v>0</v>
      </c>
      <c r="D40" s="128" t="s">
        <v>494</v>
      </c>
      <c r="E40" s="114" t="s">
        <v>438</v>
      </c>
      <c r="F40" s="114" t="s">
        <v>438</v>
      </c>
      <c r="G40" s="129">
        <v>0</v>
      </c>
      <c r="H40" s="129">
        <v>0</v>
      </c>
      <c r="I40" s="129">
        <v>0</v>
      </c>
      <c r="J40" s="128" t="s">
        <v>494</v>
      </c>
      <c r="K40" s="114" t="s">
        <v>256</v>
      </c>
      <c r="L40" s="114" t="s">
        <v>256</v>
      </c>
      <c r="M40" s="128" t="s">
        <v>494</v>
      </c>
      <c r="N40" s="129">
        <v>0</v>
      </c>
      <c r="O40" s="129">
        <v>0</v>
      </c>
      <c r="P40" s="128" t="s">
        <v>494</v>
      </c>
      <c r="Q40" s="129">
        <v>0</v>
      </c>
      <c r="R40" s="129">
        <v>0</v>
      </c>
      <c r="S40" s="128" t="s">
        <v>494</v>
      </c>
      <c r="T40" s="134" t="s">
        <v>256</v>
      </c>
      <c r="U40" s="134" t="s">
        <v>256</v>
      </c>
      <c r="V40" s="128" t="s">
        <v>494</v>
      </c>
      <c r="W40" s="129">
        <v>0</v>
      </c>
      <c r="X40" s="129">
        <v>0</v>
      </c>
      <c r="Y40" s="128" t="s">
        <v>494</v>
      </c>
      <c r="Z40" s="129">
        <v>0</v>
      </c>
      <c r="AA40" s="129">
        <v>0</v>
      </c>
      <c r="AB40" s="128" t="s">
        <v>494</v>
      </c>
      <c r="AC40" s="129">
        <v>0</v>
      </c>
      <c r="AD40" s="129">
        <v>0</v>
      </c>
      <c r="AE40" s="128" t="s">
        <v>494</v>
      </c>
      <c r="AF40" s="129">
        <v>0</v>
      </c>
      <c r="AG40" s="129">
        <v>0</v>
      </c>
      <c r="AH40" s="128" t="s">
        <v>494</v>
      </c>
      <c r="AI40" s="129">
        <v>0</v>
      </c>
      <c r="AJ40" s="129">
        <v>0</v>
      </c>
      <c r="AK40" s="128" t="s">
        <v>494</v>
      </c>
      <c r="AL40" s="129">
        <v>0</v>
      </c>
      <c r="AM40" s="129">
        <v>0</v>
      </c>
      <c r="AN40" s="128" t="s">
        <v>494</v>
      </c>
      <c r="AO40" s="129">
        <v>0</v>
      </c>
      <c r="AP40" s="129">
        <v>0</v>
      </c>
      <c r="AQ40" s="128" t="s">
        <v>494</v>
      </c>
      <c r="AR40" s="129">
        <v>0</v>
      </c>
      <c r="AS40" s="129">
        <v>0</v>
      </c>
      <c r="AT40" s="128" t="s">
        <v>494</v>
      </c>
      <c r="AU40" s="129">
        <v>0</v>
      </c>
      <c r="AV40" s="126" t="s">
        <v>212</v>
      </c>
      <c r="AW40" s="128" t="s">
        <v>494</v>
      </c>
      <c r="AX40" s="133">
        <v>0</v>
      </c>
      <c r="AY40" s="133">
        <v>0</v>
      </c>
      <c r="AZ40" s="133">
        <v>0</v>
      </c>
      <c r="BA40" s="133">
        <v>0</v>
      </c>
      <c r="BB40" s="133">
        <v>0</v>
      </c>
      <c r="BC40" s="133">
        <v>0</v>
      </c>
      <c r="BD40" s="133">
        <v>0</v>
      </c>
      <c r="BE40" s="133">
        <v>0</v>
      </c>
      <c r="BF40" s="142" t="s">
        <v>259</v>
      </c>
      <c r="BG40" s="142" t="s">
        <v>259</v>
      </c>
      <c r="BH40" s="142" t="s">
        <v>259</v>
      </c>
      <c r="BI40" s="133">
        <v>0</v>
      </c>
      <c r="BJ40" s="133">
        <v>0</v>
      </c>
      <c r="BN40" t="str">
        <f t="shared" si="14"/>
        <v>Y</v>
      </c>
      <c r="BO40" t="str">
        <f t="shared" si="0"/>
        <v>N</v>
      </c>
      <c r="BP40" t="str">
        <f t="shared" si="1"/>
        <v>Y</v>
      </c>
      <c r="BQ40" t="str">
        <f t="shared" si="2"/>
        <v>Y</v>
      </c>
      <c r="BR40" t="str">
        <f t="shared" si="3"/>
        <v>Y</v>
      </c>
      <c r="BS40" t="str">
        <f t="shared" si="4"/>
        <v>Y</v>
      </c>
      <c r="BT40" t="str">
        <f t="shared" si="5"/>
        <v>Y</v>
      </c>
      <c r="BU40" t="str">
        <f t="shared" si="6"/>
        <v>Y</v>
      </c>
      <c r="BV40" t="str">
        <f t="shared" si="7"/>
        <v>Y</v>
      </c>
      <c r="BW40" t="str">
        <f t="shared" si="8"/>
        <v>Y</v>
      </c>
      <c r="BX40" t="str">
        <f t="shared" si="9"/>
        <v>Y</v>
      </c>
      <c r="BY40" t="str">
        <f t="shared" si="10"/>
        <v>Y</v>
      </c>
      <c r="BZ40" t="str">
        <f t="shared" si="11"/>
        <v>Y</v>
      </c>
      <c r="CA40" t="str">
        <f t="shared" si="12"/>
        <v>Y</v>
      </c>
      <c r="CB40" t="str">
        <f t="shared" si="13"/>
        <v>Y</v>
      </c>
    </row>
    <row r="41" spans="1:80" x14ac:dyDescent="0.2">
      <c r="B41">
        <v>0</v>
      </c>
      <c r="C41">
        <v>1</v>
      </c>
      <c r="D41">
        <v>2</v>
      </c>
      <c r="E41">
        <v>3</v>
      </c>
      <c r="F41">
        <v>4</v>
      </c>
      <c r="G41">
        <v>5</v>
      </c>
      <c r="H41">
        <v>6</v>
      </c>
      <c r="I41">
        <v>7</v>
      </c>
      <c r="J41">
        <v>8</v>
      </c>
      <c r="K41">
        <v>9</v>
      </c>
      <c r="L41">
        <v>10</v>
      </c>
      <c r="M41">
        <v>11</v>
      </c>
      <c r="N41">
        <v>12</v>
      </c>
      <c r="O41">
        <v>13</v>
      </c>
      <c r="P41">
        <v>14</v>
      </c>
      <c r="Q41">
        <v>15</v>
      </c>
      <c r="R41">
        <v>16</v>
      </c>
      <c r="S41">
        <v>17</v>
      </c>
      <c r="T41">
        <v>18</v>
      </c>
      <c r="U41">
        <v>19</v>
      </c>
      <c r="V41">
        <v>20</v>
      </c>
      <c r="W41">
        <v>21</v>
      </c>
      <c r="X41">
        <v>22</v>
      </c>
      <c r="Y41">
        <v>23</v>
      </c>
      <c r="Z41">
        <v>24</v>
      </c>
      <c r="AA41">
        <v>25</v>
      </c>
      <c r="AB41">
        <v>26</v>
      </c>
      <c r="AC41">
        <v>27</v>
      </c>
      <c r="AD41">
        <v>28</v>
      </c>
      <c r="AE41">
        <v>29</v>
      </c>
      <c r="AF41">
        <v>30</v>
      </c>
      <c r="AG41">
        <v>31</v>
      </c>
      <c r="AH41">
        <v>32</v>
      </c>
      <c r="AI41">
        <v>33</v>
      </c>
      <c r="AJ41">
        <v>34</v>
      </c>
      <c r="AK41">
        <v>35</v>
      </c>
      <c r="AL41">
        <v>36</v>
      </c>
      <c r="AM41">
        <v>37</v>
      </c>
      <c r="AN41">
        <v>38</v>
      </c>
      <c r="AO41">
        <v>39</v>
      </c>
      <c r="AP41">
        <v>40</v>
      </c>
      <c r="AQ41">
        <v>41</v>
      </c>
      <c r="AR41">
        <v>42</v>
      </c>
      <c r="AS41">
        <v>43</v>
      </c>
      <c r="AT41">
        <v>44</v>
      </c>
      <c r="AU41">
        <v>45</v>
      </c>
      <c r="AV41">
        <v>46</v>
      </c>
      <c r="AW41">
        <v>47</v>
      </c>
      <c r="AX41">
        <v>48</v>
      </c>
      <c r="AY41">
        <v>49</v>
      </c>
      <c r="AZ41">
        <v>50</v>
      </c>
      <c r="BA41">
        <v>51</v>
      </c>
      <c r="BB41">
        <v>52</v>
      </c>
      <c r="BC41">
        <v>53</v>
      </c>
      <c r="BD41">
        <v>54</v>
      </c>
      <c r="BE41">
        <v>55</v>
      </c>
      <c r="BF41">
        <v>56</v>
      </c>
      <c r="BG41">
        <v>57</v>
      </c>
      <c r="BH41">
        <v>58</v>
      </c>
      <c r="BI41">
        <v>59</v>
      </c>
      <c r="BJ41">
        <v>60</v>
      </c>
    </row>
    <row r="44" spans="1:80" x14ac:dyDescent="0.2">
      <c r="A44" s="171"/>
      <c r="D44" s="1"/>
      <c r="G44" s="154"/>
      <c r="J44" s="1"/>
      <c r="M44" s="1"/>
    </row>
    <row r="50" spans="7:62" x14ac:dyDescent="0.2">
      <c r="G50" s="155"/>
      <c r="AQ50" s="13" t="s">
        <v>495</v>
      </c>
    </row>
    <row r="51" spans="7:62" x14ac:dyDescent="0.2">
      <c r="G51" s="156"/>
      <c r="AQ51" s="49" t="s">
        <v>273</v>
      </c>
    </row>
    <row r="52" spans="7:62" x14ac:dyDescent="0.2">
      <c r="AQ52" s="1" t="s">
        <v>496</v>
      </c>
    </row>
    <row r="53" spans="7:62" ht="25.5" x14ac:dyDescent="0.2">
      <c r="G53" s="46"/>
      <c r="AQ53" s="46" t="s">
        <v>497</v>
      </c>
    </row>
    <row r="54" spans="7:62" ht="25.5" x14ac:dyDescent="0.2">
      <c r="G54" s="63"/>
      <c r="AQ54" s="47" t="s">
        <v>498</v>
      </c>
    </row>
    <row r="56" spans="7:62" x14ac:dyDescent="0.2">
      <c r="G56" s="156"/>
      <c r="AQ56" s="49" t="s">
        <v>499</v>
      </c>
    </row>
    <row r="57" spans="7:62" x14ac:dyDescent="0.2">
      <c r="AQ57" s="1" t="s">
        <v>500</v>
      </c>
    </row>
    <row r="58" spans="7:62" x14ac:dyDescent="0.2">
      <c r="AQ58" s="1" t="s">
        <v>501</v>
      </c>
    </row>
    <row r="59" spans="7:62" ht="22.5" x14ac:dyDescent="0.2">
      <c r="AQ59" s="1" t="s">
        <v>502</v>
      </c>
      <c r="AX59" s="45" t="s">
        <v>503</v>
      </c>
      <c r="AY59" s="45" t="s">
        <v>504</v>
      </c>
      <c r="AZ59" s="45" t="s">
        <v>505</v>
      </c>
      <c r="BA59" s="45" t="s">
        <v>506</v>
      </c>
      <c r="BB59" s="45" t="s">
        <v>507</v>
      </c>
      <c r="BC59" s="45" t="s">
        <v>506</v>
      </c>
      <c r="BD59" s="45" t="s">
        <v>506</v>
      </c>
      <c r="BE59" s="45" t="s">
        <v>508</v>
      </c>
      <c r="BF59" s="45" t="s">
        <v>509</v>
      </c>
      <c r="BG59" s="45" t="s">
        <v>509</v>
      </c>
      <c r="BH59" s="45" t="s">
        <v>506</v>
      </c>
      <c r="BI59" s="45" t="s">
        <v>506</v>
      </c>
      <c r="BJ59" s="45" t="s">
        <v>506</v>
      </c>
    </row>
    <row r="60" spans="7:62" x14ac:dyDescent="0.2">
      <c r="AQ60" s="1" t="s">
        <v>510</v>
      </c>
      <c r="AX60" s="45" t="s">
        <v>511</v>
      </c>
      <c r="AY60" s="45" t="s">
        <v>512</v>
      </c>
      <c r="AZ60" s="45" t="s">
        <v>513</v>
      </c>
      <c r="BA60" s="45" t="s">
        <v>514</v>
      </c>
      <c r="BB60" s="45" t="s">
        <v>515</v>
      </c>
      <c r="BC60" s="45" t="s">
        <v>514</v>
      </c>
      <c r="BD60" s="45" t="s">
        <v>514</v>
      </c>
      <c r="BE60" s="45" t="s">
        <v>516</v>
      </c>
      <c r="BF60" s="45" t="s">
        <v>517</v>
      </c>
      <c r="BG60" s="45" t="s">
        <v>517</v>
      </c>
      <c r="BH60" s="45" t="s">
        <v>514</v>
      </c>
      <c r="BI60" s="45" t="s">
        <v>514</v>
      </c>
      <c r="BJ60" s="45" t="s">
        <v>514</v>
      </c>
    </row>
    <row r="62" spans="7:62" x14ac:dyDescent="0.2">
      <c r="AQ62" s="1" t="s">
        <v>518</v>
      </c>
    </row>
    <row r="64" spans="7:62" x14ac:dyDescent="0.2">
      <c r="G64" s="48"/>
      <c r="AQ64" s="48" t="s">
        <v>42</v>
      </c>
    </row>
    <row r="65" spans="7:43" x14ac:dyDescent="0.2">
      <c r="G65" s="48"/>
      <c r="AQ65" s="48" t="s">
        <v>43</v>
      </c>
    </row>
    <row r="66" spans="7:43" ht="22.5" x14ac:dyDescent="0.2">
      <c r="G66" s="34"/>
      <c r="AQ66" s="34" t="s">
        <v>80</v>
      </c>
    </row>
    <row r="67" spans="7:43" x14ac:dyDescent="0.2">
      <c r="G67" s="34"/>
      <c r="AQ67" s="34" t="s">
        <v>82</v>
      </c>
    </row>
    <row r="68" spans="7:43" x14ac:dyDescent="0.2">
      <c r="G68" s="34"/>
      <c r="AQ68" s="34" t="s">
        <v>93</v>
      </c>
    </row>
    <row r="69" spans="7:43" ht="22.5" x14ac:dyDescent="0.2">
      <c r="G69" s="34"/>
      <c r="AQ69" s="34" t="s">
        <v>519</v>
      </c>
    </row>
    <row r="70" spans="7:43" ht="22.5" x14ac:dyDescent="0.2">
      <c r="G70" s="34"/>
      <c r="AQ70" s="34" t="s">
        <v>96</v>
      </c>
    </row>
    <row r="71" spans="7:43" x14ac:dyDescent="0.2">
      <c r="G71" s="34"/>
      <c r="AQ71" s="34" t="s">
        <v>97</v>
      </c>
    </row>
    <row r="72" spans="7:43" x14ac:dyDescent="0.2">
      <c r="G72" s="34"/>
      <c r="AQ72" s="34" t="s">
        <v>98</v>
      </c>
    </row>
    <row r="73" spans="7:43" ht="45" x14ac:dyDescent="0.2">
      <c r="G73" s="34"/>
      <c r="AQ73" s="34" t="s">
        <v>520</v>
      </c>
    </row>
    <row r="74" spans="7:43" ht="22.5" x14ac:dyDescent="0.2">
      <c r="G74" s="34"/>
      <c r="AQ74" s="34" t="s">
        <v>108</v>
      </c>
    </row>
  </sheetData>
  <conditionalFormatting sqref="BN4:CB40">
    <cfRule type="expression" dxfId="1" priority="2">
      <formula>BN4="N"</formula>
    </cfRule>
  </conditionalFormatting>
  <conditionalFormatting sqref="CE4:CE40">
    <cfRule type="expression" dxfId="0" priority="1">
      <formula>CE4="N"</formula>
    </cfRule>
  </conditionalFormatting>
  <pageMargins left="0.7" right="0.7" top="0.75" bottom="0.75" header="0.3" footer="0.3"/>
  <pageSetup orientation="portrait" horizontalDpi="4294967292" verticalDpi="4294967292" r:id="rId1"/>
  <ignoredErrors>
    <ignoredError sqref="Z4:A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C246-296A-4D18-B421-6074F2229B01}">
  <dimension ref="A1:A25"/>
  <sheetViews>
    <sheetView topLeftCell="A5" workbookViewId="0">
      <selection activeCell="K19" sqref="K19"/>
    </sheetView>
  </sheetViews>
  <sheetFormatPr defaultRowHeight="12.75" x14ac:dyDescent="0.2"/>
  <sheetData>
    <row r="1" spans="1:1" x14ac:dyDescent="0.2">
      <c r="A1" s="13" t="s">
        <v>495</v>
      </c>
    </row>
    <row r="2" spans="1:1" x14ac:dyDescent="0.2">
      <c r="A2" s="49" t="s">
        <v>273</v>
      </c>
    </row>
    <row r="3" spans="1:1" x14ac:dyDescent="0.2">
      <c r="A3" s="1" t="s">
        <v>496</v>
      </c>
    </row>
    <row r="4" spans="1:1" ht="76.5" x14ac:dyDescent="0.2">
      <c r="A4" s="46" t="s">
        <v>497</v>
      </c>
    </row>
    <row r="5" spans="1:1" ht="114.75" x14ac:dyDescent="0.2">
      <c r="A5" s="47" t="s">
        <v>498</v>
      </c>
    </row>
    <row r="7" spans="1:1" x14ac:dyDescent="0.2">
      <c r="A7" s="49" t="s">
        <v>499</v>
      </c>
    </row>
    <row r="8" spans="1:1" x14ac:dyDescent="0.2">
      <c r="A8" s="1" t="s">
        <v>500</v>
      </c>
    </row>
    <row r="9" spans="1:1" x14ac:dyDescent="0.2">
      <c r="A9" s="1" t="s">
        <v>501</v>
      </c>
    </row>
    <row r="10" spans="1:1" x14ac:dyDescent="0.2">
      <c r="A10" s="1" t="s">
        <v>502</v>
      </c>
    </row>
    <row r="11" spans="1:1" x14ac:dyDescent="0.2">
      <c r="A11" s="1" t="s">
        <v>510</v>
      </c>
    </row>
    <row r="13" spans="1:1" x14ac:dyDescent="0.2">
      <c r="A13" s="1" t="s">
        <v>518</v>
      </c>
    </row>
    <row r="15" spans="1:1" ht="33.75" x14ac:dyDescent="0.2">
      <c r="A15" s="48" t="s">
        <v>42</v>
      </c>
    </row>
    <row r="16" spans="1:1" ht="45" x14ac:dyDescent="0.2">
      <c r="A16" s="48" t="s">
        <v>43</v>
      </c>
    </row>
    <row r="17" spans="1:1" ht="56.25" x14ac:dyDescent="0.2">
      <c r="A17" s="34" t="s">
        <v>80</v>
      </c>
    </row>
    <row r="18" spans="1:1" ht="33.75" x14ac:dyDescent="0.2">
      <c r="A18" s="34" t="s">
        <v>82</v>
      </c>
    </row>
    <row r="19" spans="1:1" ht="56.25" x14ac:dyDescent="0.2">
      <c r="A19" s="34" t="s">
        <v>93</v>
      </c>
    </row>
    <row r="20" spans="1:1" ht="78.75" x14ac:dyDescent="0.2">
      <c r="A20" s="34" t="s">
        <v>519</v>
      </c>
    </row>
    <row r="21" spans="1:1" ht="45" x14ac:dyDescent="0.2">
      <c r="A21" s="34" t="s">
        <v>96</v>
      </c>
    </row>
    <row r="22" spans="1:1" ht="33.75" x14ac:dyDescent="0.2">
      <c r="A22" s="34" t="s">
        <v>97</v>
      </c>
    </row>
    <row r="23" spans="1:1" ht="22.5" x14ac:dyDescent="0.2">
      <c r="A23" s="34" t="s">
        <v>98</v>
      </c>
    </row>
    <row r="24" spans="1:1" ht="157.5" x14ac:dyDescent="0.2">
      <c r="A24" s="34" t="s">
        <v>520</v>
      </c>
    </row>
    <row r="25" spans="1:1" ht="56.25" x14ac:dyDescent="0.2">
      <c r="A25" s="34"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5"/>
  <sheetViews>
    <sheetView zoomScaleNormal="100" workbookViewId="0">
      <selection activeCell="E12" sqref="E12"/>
    </sheetView>
  </sheetViews>
  <sheetFormatPr defaultRowHeight="12.75" x14ac:dyDescent="0.2"/>
  <cols>
    <col min="3" max="3" width="37.33203125" customWidth="1"/>
    <col min="5" max="5" width="25.33203125" customWidth="1"/>
    <col min="6" max="6" width="15.6640625" customWidth="1"/>
    <col min="7" max="7" width="32" customWidth="1"/>
    <col min="8" max="8" width="35.6640625" customWidth="1"/>
    <col min="9" max="9" width="13.1640625" customWidth="1"/>
    <col min="10" max="10" width="46.83203125" customWidth="1"/>
  </cols>
  <sheetData>
    <row r="1" spans="1:17" ht="145.5" customHeight="1" x14ac:dyDescent="0.2">
      <c r="A1" s="211"/>
      <c r="B1" s="211"/>
      <c r="C1" s="211"/>
      <c r="D1" s="211"/>
      <c r="E1" s="211"/>
      <c r="F1" s="211"/>
      <c r="J1" s="103" t="s">
        <v>521</v>
      </c>
      <c r="K1" s="111"/>
      <c r="L1" s="109"/>
    </row>
    <row r="2" spans="1:17" x14ac:dyDescent="0.2">
      <c r="E2" s="4"/>
      <c r="J2" s="103" t="s">
        <v>522</v>
      </c>
      <c r="K2" s="112" t="s">
        <v>523</v>
      </c>
      <c r="L2" s="109"/>
    </row>
    <row r="3" spans="1:17" x14ac:dyDescent="0.2">
      <c r="G3" s="2" t="s">
        <v>524</v>
      </c>
      <c r="J3" s="145" t="s">
        <v>525</v>
      </c>
      <c r="K3" s="146" t="s">
        <v>526</v>
      </c>
      <c r="L3" s="109"/>
    </row>
    <row r="4" spans="1:17" x14ac:dyDescent="0.2">
      <c r="G4" s="3" t="str">
        <f>VLOOKUP('Side by Side Comparison'!B10, G9:H37, 2, FALSE)</f>
        <v>Platinum 90
HMO 0/10*
+ Child Dental Alt</v>
      </c>
      <c r="J4" s="103" t="s">
        <v>527</v>
      </c>
      <c r="K4" s="112" t="s">
        <v>528</v>
      </c>
      <c r="L4" s="109"/>
    </row>
    <row r="5" spans="1:17" x14ac:dyDescent="0.2">
      <c r="J5" s="145" t="s">
        <v>529</v>
      </c>
      <c r="K5" s="146" t="s">
        <v>530</v>
      </c>
      <c r="L5" s="109"/>
    </row>
    <row r="6" spans="1:17" x14ac:dyDescent="0.2">
      <c r="C6" s="9"/>
      <c r="G6" s="10" t="s">
        <v>531</v>
      </c>
      <c r="H6" s="11"/>
    </row>
    <row r="7" spans="1:17" x14ac:dyDescent="0.2">
      <c r="C7" s="61" t="s">
        <v>532</v>
      </c>
      <c r="E7" s="54" t="s">
        <v>533</v>
      </c>
      <c r="G7" s="10" t="s">
        <v>532</v>
      </c>
      <c r="H7" s="10" t="s">
        <v>533</v>
      </c>
      <c r="J7" s="54" t="s">
        <v>534</v>
      </c>
    </row>
    <row r="8" spans="1:17" x14ac:dyDescent="0.2">
      <c r="C8" s="108" t="s">
        <v>535</v>
      </c>
      <c r="E8" s="108" t="s">
        <v>536</v>
      </c>
      <c r="G8" s="58"/>
      <c r="H8" s="59"/>
      <c r="J8" s="2" t="s">
        <v>537</v>
      </c>
    </row>
    <row r="9" spans="1:17" ht="38.25" x14ac:dyDescent="0.2">
      <c r="C9" s="61" t="s">
        <v>538</v>
      </c>
      <c r="E9" s="54" t="s">
        <v>538</v>
      </c>
      <c r="G9" s="61" t="s">
        <v>538</v>
      </c>
      <c r="H9" s="54" t="s">
        <v>538</v>
      </c>
      <c r="J9" s="54" t="s">
        <v>151</v>
      </c>
    </row>
    <row r="10" spans="1:17" ht="38.25" x14ac:dyDescent="0.2">
      <c r="C10" s="61" t="s">
        <v>74</v>
      </c>
      <c r="E10" s="54" t="s">
        <v>74</v>
      </c>
      <c r="G10" s="61" t="s">
        <v>74</v>
      </c>
      <c r="H10" s="54" t="s">
        <v>74</v>
      </c>
      <c r="J10" s="54" t="s">
        <v>152</v>
      </c>
    </row>
    <row r="11" spans="1:17" ht="38.25" x14ac:dyDescent="0.2">
      <c r="C11" s="61" t="s">
        <v>73</v>
      </c>
      <c r="E11" s="54" t="s">
        <v>539</v>
      </c>
      <c r="G11" s="61" t="s">
        <v>540</v>
      </c>
      <c r="H11" s="54" t="s">
        <v>539</v>
      </c>
      <c r="J11" s="54" t="s">
        <v>153</v>
      </c>
      <c r="Q11" s="1"/>
    </row>
    <row r="12" spans="1:17" ht="38.25" x14ac:dyDescent="0.2">
      <c r="C12" s="61" t="s">
        <v>75</v>
      </c>
      <c r="E12" s="54" t="s">
        <v>541</v>
      </c>
      <c r="G12" s="61" t="s">
        <v>73</v>
      </c>
      <c r="H12" s="54" t="s">
        <v>541</v>
      </c>
      <c r="J12" s="54" t="s">
        <v>154</v>
      </c>
    </row>
    <row r="13" spans="1:17" ht="38.25" x14ac:dyDescent="0.2">
      <c r="C13" s="61" t="s">
        <v>72</v>
      </c>
      <c r="E13" s="54" t="s">
        <v>75</v>
      </c>
      <c r="G13" s="61" t="s">
        <v>75</v>
      </c>
      <c r="H13" s="54" t="s">
        <v>75</v>
      </c>
      <c r="J13" s="54" t="s">
        <v>155</v>
      </c>
    </row>
    <row r="14" spans="1:17" ht="38.25" x14ac:dyDescent="0.2">
      <c r="C14" s="61" t="s">
        <v>542</v>
      </c>
      <c r="E14" s="54" t="s">
        <v>72</v>
      </c>
      <c r="G14" s="61" t="s">
        <v>72</v>
      </c>
      <c r="H14" s="54" t="s">
        <v>72</v>
      </c>
      <c r="J14" s="54" t="s">
        <v>156</v>
      </c>
    </row>
    <row r="15" spans="1:17" ht="38.25" x14ac:dyDescent="0.2">
      <c r="C15" s="61" t="s">
        <v>543</v>
      </c>
      <c r="E15" s="54" t="s">
        <v>544</v>
      </c>
      <c r="G15" s="61" t="s">
        <v>542</v>
      </c>
      <c r="H15" s="54" t="s">
        <v>544</v>
      </c>
      <c r="J15" s="54" t="s">
        <v>157</v>
      </c>
    </row>
    <row r="16" spans="1:17" ht="38.25" x14ac:dyDescent="0.2">
      <c r="C16" s="61" t="s">
        <v>545</v>
      </c>
      <c r="E16" s="54" t="s">
        <v>543</v>
      </c>
      <c r="G16" s="61" t="s">
        <v>543</v>
      </c>
      <c r="H16" s="54" t="s">
        <v>543</v>
      </c>
      <c r="J16" s="54" t="s">
        <v>158</v>
      </c>
    </row>
    <row r="17" spans="3:10" ht="38.25" x14ac:dyDescent="0.2">
      <c r="C17" s="61" t="s">
        <v>546</v>
      </c>
      <c r="E17" s="54" t="s">
        <v>545</v>
      </c>
      <c r="G17" s="61" t="s">
        <v>545</v>
      </c>
      <c r="H17" s="54" t="s">
        <v>545</v>
      </c>
      <c r="J17" s="54" t="s">
        <v>159</v>
      </c>
    </row>
    <row r="18" spans="3:10" ht="38.25" x14ac:dyDescent="0.2">
      <c r="C18" s="61" t="s">
        <v>547</v>
      </c>
      <c r="E18" s="54" t="s">
        <v>546</v>
      </c>
      <c r="G18" s="61" t="s">
        <v>546</v>
      </c>
      <c r="H18" s="54" t="s">
        <v>546</v>
      </c>
      <c r="J18" s="110" t="s">
        <v>160</v>
      </c>
    </row>
    <row r="19" spans="3:10" ht="38.25" x14ac:dyDescent="0.2">
      <c r="C19" s="61" t="s">
        <v>548</v>
      </c>
      <c r="E19" s="54" t="s">
        <v>549</v>
      </c>
      <c r="G19" s="61" t="s">
        <v>547</v>
      </c>
      <c r="H19" s="54" t="s">
        <v>549</v>
      </c>
      <c r="J19" s="110" t="s">
        <v>161</v>
      </c>
    </row>
    <row r="20" spans="3:10" ht="38.25" x14ac:dyDescent="0.2">
      <c r="C20" s="61" t="s">
        <v>550</v>
      </c>
      <c r="E20" s="54" t="s">
        <v>548</v>
      </c>
      <c r="G20" s="61" t="s">
        <v>548</v>
      </c>
      <c r="H20" s="55" t="s">
        <v>548</v>
      </c>
      <c r="J20" s="56" t="s">
        <v>162</v>
      </c>
    </row>
    <row r="21" spans="3:10" ht="38.25" x14ac:dyDescent="0.2">
      <c r="C21" s="61" t="s">
        <v>551</v>
      </c>
      <c r="E21" s="54" t="s">
        <v>552</v>
      </c>
      <c r="G21" s="61" t="s">
        <v>550</v>
      </c>
      <c r="H21" s="54" t="s">
        <v>552</v>
      </c>
      <c r="J21" s="57" t="s">
        <v>163</v>
      </c>
    </row>
    <row r="22" spans="3:10" ht="38.25" x14ac:dyDescent="0.2">
      <c r="C22" s="61" t="s">
        <v>553</v>
      </c>
      <c r="E22" s="54" t="s">
        <v>551</v>
      </c>
      <c r="G22" s="61" t="s">
        <v>551</v>
      </c>
      <c r="H22" s="54" t="s">
        <v>551</v>
      </c>
      <c r="J22" s="57"/>
    </row>
    <row r="23" spans="3:10" ht="38.25" x14ac:dyDescent="0.2">
      <c r="C23" s="61" t="s">
        <v>71</v>
      </c>
      <c r="E23" s="54" t="s">
        <v>554</v>
      </c>
      <c r="G23" s="61" t="s">
        <v>553</v>
      </c>
      <c r="H23" s="55" t="s">
        <v>554</v>
      </c>
    </row>
    <row r="24" spans="3:10" ht="38.25" x14ac:dyDescent="0.2">
      <c r="E24" s="55" t="s">
        <v>70</v>
      </c>
      <c r="G24" s="61" t="s">
        <v>71</v>
      </c>
      <c r="H24" s="54" t="s">
        <v>70</v>
      </c>
    </row>
    <row r="25" spans="3:10" ht="38.25" x14ac:dyDescent="0.2">
      <c r="G25" s="64" t="s">
        <v>151</v>
      </c>
      <c r="H25" s="54" t="s">
        <v>538</v>
      </c>
    </row>
    <row r="26" spans="3:10" ht="38.25" x14ac:dyDescent="0.2">
      <c r="G26" s="64" t="s">
        <v>152</v>
      </c>
      <c r="H26" s="54" t="s">
        <v>74</v>
      </c>
    </row>
    <row r="27" spans="3:10" ht="38.25" x14ac:dyDescent="0.2">
      <c r="G27" s="64" t="s">
        <v>153</v>
      </c>
      <c r="H27" s="54" t="s">
        <v>74</v>
      </c>
    </row>
    <row r="28" spans="3:10" ht="38.25" x14ac:dyDescent="0.2">
      <c r="G28" s="64" t="s">
        <v>154</v>
      </c>
      <c r="H28" s="54" t="s">
        <v>73</v>
      </c>
    </row>
    <row r="29" spans="3:10" ht="38.25" x14ac:dyDescent="0.2">
      <c r="G29" s="64" t="s">
        <v>155</v>
      </c>
      <c r="H29" s="54" t="s">
        <v>73</v>
      </c>
    </row>
    <row r="30" spans="3:10" ht="38.25" x14ac:dyDescent="0.2">
      <c r="G30" s="64" t="s">
        <v>156</v>
      </c>
      <c r="H30" s="54" t="s">
        <v>72</v>
      </c>
    </row>
    <row r="31" spans="3:10" ht="38.25" x14ac:dyDescent="0.2">
      <c r="G31" s="64" t="s">
        <v>157</v>
      </c>
      <c r="H31" s="54" t="s">
        <v>555</v>
      </c>
    </row>
    <row r="32" spans="3:10" ht="38.25" x14ac:dyDescent="0.2">
      <c r="G32" s="64" t="s">
        <v>158</v>
      </c>
      <c r="H32" s="54" t="s">
        <v>556</v>
      </c>
    </row>
    <row r="33" spans="5:14" ht="38.25" x14ac:dyDescent="0.2">
      <c r="G33" s="64" t="s">
        <v>159</v>
      </c>
      <c r="H33" s="54" t="s">
        <v>542</v>
      </c>
    </row>
    <row r="34" spans="5:14" ht="38.25" x14ac:dyDescent="0.2">
      <c r="G34" s="64" t="s">
        <v>557</v>
      </c>
      <c r="H34" s="54" t="s">
        <v>558</v>
      </c>
    </row>
    <row r="35" spans="5:14" ht="38.25" x14ac:dyDescent="0.2">
      <c r="G35" s="64" t="s">
        <v>559</v>
      </c>
      <c r="H35" s="54" t="s">
        <v>558</v>
      </c>
    </row>
    <row r="36" spans="5:14" ht="38.25" x14ac:dyDescent="0.2">
      <c r="G36" s="65" t="s">
        <v>162</v>
      </c>
      <c r="H36" s="55" t="s">
        <v>543</v>
      </c>
    </row>
    <row r="37" spans="5:14" ht="38.25" x14ac:dyDescent="0.2">
      <c r="G37" s="65" t="s">
        <v>163</v>
      </c>
      <c r="H37" s="55" t="s">
        <v>543</v>
      </c>
    </row>
    <row r="38" spans="5:14" x14ac:dyDescent="0.2">
      <c r="N38" s="13" t="s">
        <v>560</v>
      </c>
    </row>
    <row r="39" spans="5:14" x14ac:dyDescent="0.2">
      <c r="N39" s="60" t="s">
        <v>561</v>
      </c>
    </row>
    <row r="40" spans="5:14" x14ac:dyDescent="0.2">
      <c r="N40" s="1" t="s">
        <v>562</v>
      </c>
    </row>
    <row r="41" spans="5:14" x14ac:dyDescent="0.2">
      <c r="N41" s="13" t="s">
        <v>563</v>
      </c>
    </row>
    <row r="42" spans="5:14" x14ac:dyDescent="0.2">
      <c r="N42" s="60" t="s">
        <v>564</v>
      </c>
    </row>
    <row r="43" spans="5:14" x14ac:dyDescent="0.2">
      <c r="N43" s="1" t="s">
        <v>565</v>
      </c>
    </row>
    <row r="45" spans="5:14" x14ac:dyDescent="0.2">
      <c r="E45" s="148" t="s">
        <v>566</v>
      </c>
    </row>
    <row r="46" spans="5:14" ht="15" x14ac:dyDescent="0.2">
      <c r="E46" s="153" t="s">
        <v>567</v>
      </c>
      <c r="N46" s="13" t="s">
        <v>568</v>
      </c>
    </row>
    <row r="47" spans="5:14" x14ac:dyDescent="0.2">
      <c r="E47" s="1" t="s">
        <v>569</v>
      </c>
      <c r="N47" s="60" t="s">
        <v>570</v>
      </c>
    </row>
    <row r="48" spans="5:14" x14ac:dyDescent="0.2">
      <c r="E48" s="1" t="s">
        <v>571</v>
      </c>
      <c r="N48" t="s">
        <v>572</v>
      </c>
    </row>
    <row r="49" spans="3:13" x14ac:dyDescent="0.2">
      <c r="C49" s="105" t="s">
        <v>573</v>
      </c>
      <c r="D49" s="106" t="s">
        <v>61</v>
      </c>
      <c r="E49" s="149" t="s">
        <v>60</v>
      </c>
      <c r="F49" s="107" t="s">
        <v>574</v>
      </c>
      <c r="G49" s="107" t="s">
        <v>575</v>
      </c>
      <c r="H49" s="152" t="s">
        <v>576</v>
      </c>
    </row>
    <row r="50" spans="3:13" ht="38.25" x14ac:dyDescent="0.2">
      <c r="C50" s="144" t="s">
        <v>577</v>
      </c>
      <c r="D50">
        <v>0</v>
      </c>
      <c r="E50" s="6">
        <v>356.26</v>
      </c>
      <c r="F50">
        <v>2024</v>
      </c>
      <c r="G50" s="54" t="s">
        <v>578</v>
      </c>
      <c r="H50" s="150">
        <f>+E50/E51-1</f>
        <v>7.7420915744268903E-2</v>
      </c>
      <c r="I50" s="151"/>
    </row>
    <row r="51" spans="3:13" ht="38.25" x14ac:dyDescent="0.2">
      <c r="C51" s="144" t="s">
        <v>579</v>
      </c>
      <c r="D51">
        <v>1</v>
      </c>
      <c r="E51" s="6">
        <v>330.66</v>
      </c>
      <c r="F51">
        <v>2023</v>
      </c>
      <c r="G51" s="61" t="s">
        <v>580</v>
      </c>
      <c r="H51" s="150"/>
      <c r="M51" s="53"/>
    </row>
    <row r="52" spans="3:13" ht="38.25" x14ac:dyDescent="0.2">
      <c r="C52" s="144" t="s">
        <v>581</v>
      </c>
      <c r="D52">
        <v>3</v>
      </c>
      <c r="E52" s="6">
        <v>347.31</v>
      </c>
      <c r="F52">
        <v>2024</v>
      </c>
      <c r="G52" s="54" t="s">
        <v>582</v>
      </c>
      <c r="H52" s="150">
        <f>+E52/E53-1</f>
        <v>0.11700382722799341</v>
      </c>
      <c r="I52" s="151"/>
      <c r="M52" s="53"/>
    </row>
    <row r="53" spans="3:13" ht="38.25" x14ac:dyDescent="0.2">
      <c r="C53" s="144" t="s">
        <v>583</v>
      </c>
      <c r="D53">
        <v>4</v>
      </c>
      <c r="E53" s="6">
        <v>310.93</v>
      </c>
      <c r="F53">
        <v>2023</v>
      </c>
      <c r="G53" s="61" t="s">
        <v>584</v>
      </c>
      <c r="H53" s="150"/>
      <c r="I53" s="151"/>
      <c r="M53" s="53"/>
    </row>
    <row r="54" spans="3:13" ht="38.25" x14ac:dyDescent="0.2">
      <c r="C54" s="144" t="s">
        <v>585</v>
      </c>
      <c r="D54">
        <v>6</v>
      </c>
      <c r="E54">
        <v>417.29</v>
      </c>
      <c r="F54">
        <v>2024</v>
      </c>
      <c r="G54" s="12" t="s">
        <v>586</v>
      </c>
      <c r="H54" s="150">
        <f>+E54/E55-1</f>
        <v>8.8648874279303902E-2</v>
      </c>
      <c r="I54" s="151"/>
      <c r="M54" s="53"/>
    </row>
    <row r="55" spans="3:13" ht="38.25" x14ac:dyDescent="0.2">
      <c r="C55" s="144" t="s">
        <v>587</v>
      </c>
      <c r="D55">
        <v>7</v>
      </c>
      <c r="E55" s="6">
        <v>383.31</v>
      </c>
      <c r="F55">
        <v>2023</v>
      </c>
      <c r="G55" s="61" t="s">
        <v>586</v>
      </c>
      <c r="H55" s="150"/>
      <c r="I55" s="151"/>
      <c r="M55" s="53"/>
    </row>
    <row r="56" spans="3:13" ht="38.25" x14ac:dyDescent="0.2">
      <c r="C56" s="144" t="s">
        <v>588</v>
      </c>
      <c r="D56">
        <v>9</v>
      </c>
      <c r="E56" s="6">
        <v>382.09</v>
      </c>
      <c r="F56">
        <v>2024</v>
      </c>
      <c r="G56" s="54" t="s">
        <v>589</v>
      </c>
      <c r="H56" s="150">
        <f>+E56/E57-1</f>
        <v>8.8141482029959528E-2</v>
      </c>
      <c r="I56" s="151"/>
      <c r="M56" s="53"/>
    </row>
    <row r="57" spans="3:13" ht="38.25" x14ac:dyDescent="0.2">
      <c r="C57" s="144" t="s">
        <v>590</v>
      </c>
      <c r="D57">
        <v>10</v>
      </c>
      <c r="E57" s="6">
        <v>351.14</v>
      </c>
      <c r="F57">
        <v>2023</v>
      </c>
      <c r="G57" s="61" t="s">
        <v>591</v>
      </c>
      <c r="H57" s="150"/>
      <c r="I57" s="151"/>
      <c r="M57" s="53"/>
    </row>
    <row r="58" spans="3:13" ht="38.25" x14ac:dyDescent="0.2">
      <c r="C58" s="144" t="s">
        <v>592</v>
      </c>
      <c r="D58">
        <v>12</v>
      </c>
      <c r="E58" s="6">
        <v>414.59</v>
      </c>
      <c r="F58">
        <v>2024</v>
      </c>
      <c r="G58" s="12" t="s">
        <v>593</v>
      </c>
      <c r="H58" s="150">
        <f>+E58/E59-1</f>
        <v>0.10710852381969649</v>
      </c>
      <c r="I58" s="151"/>
      <c r="M58" s="53"/>
    </row>
    <row r="59" spans="3:13" ht="38.25" x14ac:dyDescent="0.2">
      <c r="C59" s="144" t="s">
        <v>594</v>
      </c>
      <c r="D59">
        <v>13</v>
      </c>
      <c r="E59" s="6">
        <v>374.48</v>
      </c>
      <c r="F59">
        <v>2023</v>
      </c>
      <c r="G59" s="61" t="s">
        <v>593</v>
      </c>
      <c r="H59" s="150"/>
      <c r="I59" s="151"/>
      <c r="M59" s="53"/>
    </row>
    <row r="60" spans="3:13" ht="38.25" x14ac:dyDescent="0.2">
      <c r="C60" s="144" t="s">
        <v>595</v>
      </c>
      <c r="D60">
        <v>15</v>
      </c>
      <c r="E60" s="6">
        <v>507.43</v>
      </c>
      <c r="F60">
        <v>2024</v>
      </c>
      <c r="G60" s="12" t="s">
        <v>596</v>
      </c>
      <c r="H60" s="150">
        <f>+E60/E61-1</f>
        <v>0.10947612384117544</v>
      </c>
      <c r="I60" s="151"/>
      <c r="M60" s="53"/>
    </row>
    <row r="61" spans="3:13" ht="38.25" x14ac:dyDescent="0.2">
      <c r="C61" s="63" t="s">
        <v>597</v>
      </c>
      <c r="D61">
        <v>16</v>
      </c>
      <c r="E61" s="6">
        <v>457.36</v>
      </c>
      <c r="F61">
        <v>2023</v>
      </c>
      <c r="G61" s="61" t="s">
        <v>598</v>
      </c>
      <c r="H61" s="150"/>
      <c r="I61" s="151"/>
      <c r="M61" s="53"/>
    </row>
    <row r="62" spans="3:13" ht="38.25" x14ac:dyDescent="0.2">
      <c r="C62" s="144" t="s">
        <v>599</v>
      </c>
      <c r="D62">
        <v>18</v>
      </c>
      <c r="E62" s="6">
        <v>439.37</v>
      </c>
      <c r="F62">
        <v>2024</v>
      </c>
      <c r="G62" s="54" t="s">
        <v>600</v>
      </c>
      <c r="H62" s="150">
        <f>+E62/E63-1</f>
        <v>0.10430542639555629</v>
      </c>
      <c r="I62" s="151"/>
      <c r="M62" s="53"/>
    </row>
    <row r="63" spans="3:13" ht="38.25" x14ac:dyDescent="0.2">
      <c r="C63" s="144" t="s">
        <v>601</v>
      </c>
      <c r="D63">
        <v>19</v>
      </c>
      <c r="E63" s="6">
        <v>397.87</v>
      </c>
      <c r="F63">
        <v>2023</v>
      </c>
      <c r="G63" s="61" t="s">
        <v>602</v>
      </c>
      <c r="H63" s="150"/>
      <c r="I63" s="151"/>
      <c r="M63" s="53"/>
    </row>
    <row r="64" spans="3:13" ht="38.25" x14ac:dyDescent="0.2">
      <c r="C64" s="144" t="s">
        <v>603</v>
      </c>
      <c r="D64">
        <v>21</v>
      </c>
      <c r="E64" s="6">
        <v>442.73</v>
      </c>
      <c r="F64">
        <v>2024</v>
      </c>
      <c r="G64" s="12" t="s">
        <v>543</v>
      </c>
      <c r="H64" s="150">
        <f>+E64/E65-1</f>
        <v>0.10395471773389198</v>
      </c>
      <c r="I64" s="151"/>
      <c r="M64" s="53"/>
    </row>
    <row r="65" spans="3:13" ht="38.25" x14ac:dyDescent="0.2">
      <c r="C65" s="144" t="s">
        <v>604</v>
      </c>
      <c r="D65">
        <v>22</v>
      </c>
      <c r="E65" s="6">
        <v>401.04</v>
      </c>
      <c r="F65">
        <v>2023</v>
      </c>
      <c r="G65" s="61" t="s">
        <v>543</v>
      </c>
      <c r="H65" s="150"/>
      <c r="I65" s="151"/>
      <c r="M65" s="53"/>
    </row>
    <row r="66" spans="3:13" ht="38.25" x14ac:dyDescent="0.2">
      <c r="C66" s="144" t="s">
        <v>605</v>
      </c>
      <c r="D66">
        <v>24</v>
      </c>
      <c r="E66" s="6">
        <v>566.4</v>
      </c>
      <c r="F66">
        <v>2024</v>
      </c>
      <c r="G66" s="12" t="s">
        <v>606</v>
      </c>
      <c r="H66" s="150">
        <f>+E66/E67-1</f>
        <v>9.4069924666795313E-2</v>
      </c>
      <c r="I66" s="151"/>
      <c r="M66" s="53"/>
    </row>
    <row r="67" spans="3:13" ht="38.25" x14ac:dyDescent="0.2">
      <c r="C67" s="144" t="s">
        <v>607</v>
      </c>
      <c r="D67">
        <v>25</v>
      </c>
      <c r="E67" s="6">
        <v>517.70000000000005</v>
      </c>
      <c r="F67">
        <v>2023</v>
      </c>
      <c r="G67" s="61" t="s">
        <v>606</v>
      </c>
      <c r="H67" s="150"/>
      <c r="I67" s="151"/>
      <c r="M67" s="53"/>
    </row>
    <row r="68" spans="3:13" ht="38.25" x14ac:dyDescent="0.2">
      <c r="C68" s="144" t="s">
        <v>608</v>
      </c>
      <c r="D68">
        <v>27</v>
      </c>
      <c r="E68" s="6">
        <v>554.59</v>
      </c>
      <c r="F68">
        <v>2024</v>
      </c>
      <c r="G68" s="12" t="s">
        <v>609</v>
      </c>
      <c r="H68" s="150">
        <f>+E68/E69-1</f>
        <v>9.0853658536585558E-2</v>
      </c>
      <c r="I68" s="151"/>
      <c r="M68" s="53"/>
    </row>
    <row r="69" spans="3:13" ht="38.25" x14ac:dyDescent="0.2">
      <c r="C69" s="144" t="s">
        <v>610</v>
      </c>
      <c r="D69">
        <v>28</v>
      </c>
      <c r="E69" s="6">
        <v>508.4</v>
      </c>
      <c r="F69">
        <v>2023</v>
      </c>
      <c r="G69" s="61" t="s">
        <v>609</v>
      </c>
      <c r="H69" s="150"/>
      <c r="I69" s="151"/>
      <c r="M69" s="53"/>
    </row>
    <row r="70" spans="3:13" ht="38.25" x14ac:dyDescent="0.2">
      <c r="C70" s="144" t="s">
        <v>611</v>
      </c>
      <c r="D70">
        <v>30</v>
      </c>
      <c r="E70" s="6">
        <v>409.11</v>
      </c>
      <c r="F70">
        <v>2024</v>
      </c>
      <c r="G70" s="54" t="s">
        <v>612</v>
      </c>
      <c r="H70" s="150">
        <f>+E70/E71-1</f>
        <v>9.1221893254381126E-2</v>
      </c>
      <c r="I70" s="151"/>
      <c r="M70" s="53"/>
    </row>
    <row r="71" spans="3:13" ht="38.25" x14ac:dyDescent="0.2">
      <c r="C71" s="144" t="s">
        <v>613</v>
      </c>
      <c r="D71">
        <v>31</v>
      </c>
      <c r="E71" s="6">
        <v>374.91</v>
      </c>
      <c r="F71">
        <v>2023</v>
      </c>
      <c r="G71" s="61" t="s">
        <v>612</v>
      </c>
      <c r="H71" s="150"/>
      <c r="I71" s="151"/>
      <c r="M71" s="53"/>
    </row>
    <row r="72" spans="3:13" ht="38.25" x14ac:dyDescent="0.2">
      <c r="C72" s="144" t="s">
        <v>614</v>
      </c>
      <c r="D72">
        <v>33</v>
      </c>
      <c r="E72" s="6">
        <v>523.59</v>
      </c>
      <c r="F72">
        <v>2024</v>
      </c>
      <c r="G72" s="54" t="s">
        <v>615</v>
      </c>
      <c r="H72" s="150">
        <f>+E72/E73-1</f>
        <v>8.7979220779220935E-2</v>
      </c>
      <c r="I72" s="151"/>
      <c r="M72" s="53"/>
    </row>
    <row r="73" spans="3:13" ht="38.25" x14ac:dyDescent="0.2">
      <c r="C73" s="144" t="s">
        <v>616</v>
      </c>
      <c r="D73">
        <v>34</v>
      </c>
      <c r="E73" s="6">
        <v>481.25</v>
      </c>
      <c r="F73">
        <v>2023</v>
      </c>
      <c r="G73" s="61" t="s">
        <v>617</v>
      </c>
      <c r="H73" s="150"/>
      <c r="I73" s="151"/>
      <c r="M73" s="53"/>
    </row>
    <row r="74" spans="3:13" ht="38.25" x14ac:dyDescent="0.2">
      <c r="C74" s="144" t="s">
        <v>618</v>
      </c>
      <c r="D74">
        <v>36</v>
      </c>
      <c r="E74" s="6">
        <v>482.56</v>
      </c>
      <c r="F74">
        <v>2024</v>
      </c>
      <c r="G74" s="54" t="s">
        <v>619</v>
      </c>
      <c r="H74" s="150">
        <f>+E74/E75-1</f>
        <v>0.1220498988536749</v>
      </c>
      <c r="I74" s="151"/>
    </row>
    <row r="75" spans="3:13" ht="38.25" x14ac:dyDescent="0.2">
      <c r="C75" s="144" t="s">
        <v>620</v>
      </c>
      <c r="D75">
        <v>37</v>
      </c>
      <c r="E75" s="6">
        <v>430.07</v>
      </c>
      <c r="F75">
        <v>2023</v>
      </c>
      <c r="G75" s="61" t="s">
        <v>619</v>
      </c>
      <c r="H75" s="150"/>
      <c r="I75" s="151"/>
    </row>
    <row r="76" spans="3:13" ht="38.25" x14ac:dyDescent="0.2">
      <c r="C76" s="144" t="s">
        <v>621</v>
      </c>
      <c r="D76">
        <v>39</v>
      </c>
      <c r="E76" s="6">
        <v>395.08</v>
      </c>
      <c r="F76">
        <v>2024</v>
      </c>
      <c r="G76" s="54" t="s">
        <v>622</v>
      </c>
      <c r="H76" s="150">
        <f>+E76/E77-1</f>
        <v>7.6482929620446338E-2</v>
      </c>
      <c r="I76" s="151"/>
    </row>
    <row r="77" spans="3:13" ht="38.25" x14ac:dyDescent="0.2">
      <c r="C77" s="144" t="s">
        <v>623</v>
      </c>
      <c r="D77">
        <v>40</v>
      </c>
      <c r="E77" s="6">
        <v>367.01</v>
      </c>
      <c r="F77">
        <v>2023</v>
      </c>
      <c r="G77" s="61" t="s">
        <v>624</v>
      </c>
      <c r="H77" s="150"/>
      <c r="I77" s="151"/>
    </row>
    <row r="78" spans="3:13" ht="38.25" x14ac:dyDescent="0.2">
      <c r="C78" s="144" t="s">
        <v>625</v>
      </c>
      <c r="D78">
        <v>42</v>
      </c>
      <c r="E78" s="6">
        <v>348.26</v>
      </c>
      <c r="F78">
        <v>2024</v>
      </c>
      <c r="G78" s="54" t="s">
        <v>626</v>
      </c>
      <c r="H78" s="150">
        <f>+E78/E79-1</f>
        <v>7.857164978785347E-2</v>
      </c>
      <c r="I78" s="151"/>
    </row>
    <row r="79" spans="3:13" ht="38.25" x14ac:dyDescent="0.2">
      <c r="C79" s="144" t="s">
        <v>627</v>
      </c>
      <c r="D79">
        <v>43</v>
      </c>
      <c r="E79" s="6">
        <v>322.89</v>
      </c>
      <c r="F79">
        <v>2023</v>
      </c>
      <c r="G79" s="61" t="s">
        <v>626</v>
      </c>
      <c r="H79" s="150"/>
      <c r="I79" s="151"/>
    </row>
    <row r="80" spans="3:13" ht="25.5" x14ac:dyDescent="0.2">
      <c r="C80" s="147" t="s">
        <v>628</v>
      </c>
      <c r="D80">
        <v>45</v>
      </c>
      <c r="E80" s="6">
        <v>548.16999999999996</v>
      </c>
      <c r="F80">
        <v>2024</v>
      </c>
      <c r="G80" s="54" t="s">
        <v>629</v>
      </c>
      <c r="H80" s="150">
        <f>+E80/E81-1</f>
        <v>0</v>
      </c>
      <c r="I80" s="151"/>
    </row>
    <row r="81" spans="3:8" ht="25.5" x14ac:dyDescent="0.2">
      <c r="C81" s="104" t="s">
        <v>630</v>
      </c>
      <c r="D81">
        <v>46</v>
      </c>
      <c r="E81" s="143">
        <v>548.16999999999996</v>
      </c>
      <c r="F81">
        <v>2023</v>
      </c>
      <c r="G81" s="61" t="s">
        <v>150</v>
      </c>
      <c r="H81" s="150"/>
    </row>
    <row r="82" spans="3:8" x14ac:dyDescent="0.2">
      <c r="C82" s="5" t="s">
        <v>631</v>
      </c>
      <c r="D82">
        <v>48</v>
      </c>
      <c r="E82" s="6"/>
      <c r="F82" s="1" t="s">
        <v>632</v>
      </c>
      <c r="G82" s="47" t="s">
        <v>151</v>
      </c>
      <c r="H82" s="15"/>
    </row>
    <row r="83" spans="3:8" x14ac:dyDescent="0.2">
      <c r="C83" s="5" t="s">
        <v>633</v>
      </c>
      <c r="D83">
        <v>49</v>
      </c>
      <c r="E83" s="6"/>
      <c r="F83" s="1" t="s">
        <v>632</v>
      </c>
      <c r="G83" t="s">
        <v>152</v>
      </c>
      <c r="H83" s="15"/>
    </row>
    <row r="84" spans="3:8" x14ac:dyDescent="0.2">
      <c r="C84" s="5" t="s">
        <v>634</v>
      </c>
      <c r="D84">
        <v>50</v>
      </c>
      <c r="E84" s="6"/>
      <c r="F84" s="1" t="s">
        <v>632</v>
      </c>
      <c r="G84" t="s">
        <v>153</v>
      </c>
    </row>
    <row r="85" spans="3:8" x14ac:dyDescent="0.2">
      <c r="C85" s="5" t="s">
        <v>635</v>
      </c>
      <c r="D85">
        <v>51</v>
      </c>
      <c r="E85" s="6"/>
      <c r="F85" s="1" t="s">
        <v>632</v>
      </c>
      <c r="G85" t="s">
        <v>154</v>
      </c>
    </row>
    <row r="86" spans="3:8" x14ac:dyDescent="0.2">
      <c r="C86" s="5" t="s">
        <v>636</v>
      </c>
      <c r="D86">
        <v>52</v>
      </c>
      <c r="E86" s="6"/>
      <c r="F86" s="1" t="s">
        <v>632</v>
      </c>
      <c r="G86" t="s">
        <v>155</v>
      </c>
    </row>
    <row r="87" spans="3:8" x14ac:dyDescent="0.2">
      <c r="C87" s="5" t="s">
        <v>637</v>
      </c>
      <c r="D87">
        <v>53</v>
      </c>
      <c r="E87" s="6"/>
      <c r="F87" s="1" t="s">
        <v>632</v>
      </c>
      <c r="G87" t="s">
        <v>156</v>
      </c>
    </row>
    <row r="88" spans="3:8" x14ac:dyDescent="0.2">
      <c r="C88" s="5" t="s">
        <v>638</v>
      </c>
      <c r="D88">
        <v>54</v>
      </c>
      <c r="E88" s="6"/>
      <c r="F88" s="1" t="s">
        <v>632</v>
      </c>
      <c r="G88" t="s">
        <v>157</v>
      </c>
    </row>
    <row r="89" spans="3:8" x14ac:dyDescent="0.2">
      <c r="C89" s="5" t="s">
        <v>639</v>
      </c>
      <c r="D89">
        <v>55</v>
      </c>
      <c r="E89" s="6"/>
      <c r="F89" s="1" t="s">
        <v>632</v>
      </c>
      <c r="G89" t="s">
        <v>158</v>
      </c>
    </row>
    <row r="90" spans="3:8" x14ac:dyDescent="0.2">
      <c r="C90" s="5" t="s">
        <v>640</v>
      </c>
      <c r="D90">
        <v>56</v>
      </c>
      <c r="E90" s="6"/>
      <c r="F90" s="1" t="s">
        <v>632</v>
      </c>
      <c r="G90" t="s">
        <v>159</v>
      </c>
    </row>
    <row r="91" spans="3:8" x14ac:dyDescent="0.2">
      <c r="C91" s="5" t="s">
        <v>641</v>
      </c>
      <c r="D91">
        <v>57</v>
      </c>
      <c r="E91" s="6"/>
      <c r="F91" s="1" t="s">
        <v>632</v>
      </c>
      <c r="G91" s="1" t="s">
        <v>160</v>
      </c>
    </row>
    <row r="92" spans="3:8" x14ac:dyDescent="0.2">
      <c r="C92" s="5" t="s">
        <v>642</v>
      </c>
      <c r="D92">
        <v>58</v>
      </c>
      <c r="E92" s="6"/>
      <c r="F92" s="1" t="s">
        <v>632</v>
      </c>
      <c r="G92" s="1" t="s">
        <v>161</v>
      </c>
    </row>
    <row r="93" spans="3:8" x14ac:dyDescent="0.2">
      <c r="C93" s="5" t="s">
        <v>643</v>
      </c>
      <c r="D93">
        <v>59</v>
      </c>
      <c r="E93" s="6"/>
      <c r="F93" s="1" t="s">
        <v>632</v>
      </c>
      <c r="G93" t="s">
        <v>162</v>
      </c>
    </row>
    <row r="94" spans="3:8" x14ac:dyDescent="0.2">
      <c r="C94" s="5" t="s">
        <v>644</v>
      </c>
      <c r="D94">
        <v>60</v>
      </c>
      <c r="E94" s="6"/>
      <c r="F94" s="1" t="s">
        <v>632</v>
      </c>
      <c r="G94" t="s">
        <v>163</v>
      </c>
    </row>
    <row r="95" spans="3:8" x14ac:dyDescent="0.2">
      <c r="C95" s="5"/>
      <c r="E95" s="6"/>
    </row>
    <row r="96" spans="3:8" x14ac:dyDescent="0.2">
      <c r="C96" s="5"/>
      <c r="E96" s="6"/>
    </row>
    <row r="97" spans="3:10" x14ac:dyDescent="0.2">
      <c r="C97" s="5"/>
      <c r="E97" s="6"/>
    </row>
    <row r="98" spans="3:10" x14ac:dyDescent="0.2">
      <c r="C98" s="5"/>
      <c r="E98" s="6"/>
    </row>
    <row r="99" spans="3:10" x14ac:dyDescent="0.2">
      <c r="C99" s="7"/>
      <c r="D99" s="14"/>
      <c r="E99" s="8"/>
    </row>
    <row r="105" spans="3:10" x14ac:dyDescent="0.2">
      <c r="J105" s="63"/>
    </row>
  </sheetData>
  <autoFilter ref="C49:G94" xr:uid="{00000000-0009-0000-0000-000003000000}"/>
  <mergeCells count="1">
    <mergeCell ref="A1:F1"/>
  </mergeCells>
  <hyperlinks>
    <hyperlink ref="N42" r:id="rId1" xr:uid="{00000000-0004-0000-0300-000000000000}"/>
    <hyperlink ref="N39" r:id="rId2" xr:uid="{00000000-0004-0000-0300-000001000000}"/>
    <hyperlink ref="N47" r:id="rId3" xr:uid="{CAC60C4C-9515-4912-AD38-39927EF1E899}"/>
  </hyperlinks>
  <pageMargins left="0.7" right="0.7" top="0.75" bottom="0.75" header="0.3" footer="0.3"/>
  <pageSetup orientation="portrait" horizontalDpi="4294967292" verticalDpi="4294967292"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65FCB3A398BE4086E3BCDF6E94EB24" ma:contentTypeVersion="5" ma:contentTypeDescription="Create a new document." ma:contentTypeScope="" ma:versionID="63300491285183246111a0effbdc0a32">
  <xsd:schema xmlns:xsd="http://www.w3.org/2001/XMLSchema" xmlns:xs="http://www.w3.org/2001/XMLSchema" xmlns:p="http://schemas.microsoft.com/office/2006/metadata/properties" xmlns:ns2="0cb4b811-c147-46ef-9b0c-daf87087313b" xmlns:ns3="2f638383-0522-4ccb-b44c-017762583e45" targetNamespace="http://schemas.microsoft.com/office/2006/metadata/properties" ma:root="true" ma:fieldsID="8667dbb23723930d35ea1dec81665e08" ns2:_="" ns3:_="">
    <xsd:import namespace="0cb4b811-c147-46ef-9b0c-daf87087313b"/>
    <xsd:import namespace="2f638383-0522-4ccb-b44c-017762583e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4b811-c147-46ef-9b0c-daf8708731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638383-0522-4ccb-b44c-017762583e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AFE769-D1D2-48E7-8E88-A22C06491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4b811-c147-46ef-9b0c-daf87087313b"/>
    <ds:schemaRef ds:uri="2f638383-0522-4ccb-b44c-017762583e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302636-3723-42F8-B820-9407D75310BD}">
  <ds:schemaRefs>
    <ds:schemaRef ds:uri="http://schemas.microsoft.com/sharepoint/v3/contenttype/forms"/>
  </ds:schemaRefs>
</ds:datastoreItem>
</file>

<file path=customXml/itemProps3.xml><?xml version="1.0" encoding="utf-8"?>
<ds:datastoreItem xmlns:ds="http://schemas.openxmlformats.org/officeDocument/2006/customXml" ds:itemID="{56389F79-BE9A-4816-818F-56F4413700D1}">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3f8a7bc4-e337-47a5-a0fc-0d512c0e05f1}" enabled="0" method="" siteId="{3f8a7bc4-e337-47a5-a0fc-0d512c0e05f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Side by Side Comparison</vt:lpstr>
      <vt:lpstr>Plan Data</vt:lpstr>
      <vt:lpstr>Postpartum Notes</vt:lpstr>
      <vt:lpstr>LUT</vt:lpstr>
      <vt:lpstr>erase_1</vt:lpstr>
      <vt:lpstr>GF_Plan_Nm</vt:lpstr>
      <vt:lpstr>Offset_LU</vt:lpstr>
      <vt:lpstr>Plan_Map</vt:lpstr>
      <vt:lpstr>Plan_Nm_20</vt:lpstr>
      <vt:lpstr>Plan_Nm_21</vt:lpstr>
      <vt:lpstr>Plan_Nm_23</vt:lpstr>
      <vt:lpstr>Plan_Nm_24</vt:lpstr>
      <vt:lpstr>'Side by Side Comparison'!Print_Area</vt:lpstr>
      <vt:lpstr>'Side by Side Comparison'!Print_Titles</vt:lpstr>
      <vt:lpstr>TitleRegion1..G49</vt:lpstr>
      <vt:lpstr>VIEW_DIFF</vt:lpstr>
      <vt:lpstr>VIEW_LIST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Small Group Side by Side Comparison Guide for 2022 to 2023</dc:title>
  <dc:subject/>
  <dc:creator>Kaiser Permanante</dc:creator>
  <cp:keywords/>
  <dc:description/>
  <cp:lastModifiedBy>Accessibility Specialist </cp:lastModifiedBy>
  <cp:revision/>
  <dcterms:created xsi:type="dcterms:W3CDTF">2016-04-28T16:54:24Z</dcterms:created>
  <dcterms:modified xsi:type="dcterms:W3CDTF">2023-10-20T18:40:04Z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0x0101007E65FCB3A398BE4086E3BCDF6E94EB24</vt:lpwstr>
  </property>
</Properties>
</file>